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20" windowWidth="19155" windowHeight="8475" tabRatio="229" firstSheet="3" activeTab="3"/>
  </bookViews>
  <sheets>
    <sheet name="VAL_311_azione 1" sheetId="2" r:id="rId1"/>
    <sheet name="DATI" sheetId="1" state="hidden" r:id="rId2"/>
    <sheet name="Valutatore" sheetId="4" state="hidden" r:id="rId3"/>
    <sheet name="VAL_311_azione 2" sheetId="5" r:id="rId4"/>
  </sheets>
  <definedNames>
    <definedName name="_xlnm._FilterDatabase" localSheetId="0" hidden="1">'VAL_311_azione 1'!$B$16:$G$16</definedName>
    <definedName name="_xlnm.Print_Area" localSheetId="0">'VAL_311_azione 1'!$A$1:$I$91</definedName>
    <definedName name="_xlnm.Print_Area" localSheetId="3">'VAL_311_azione 2'!$A:$H</definedName>
    <definedName name="_xlnm.Database">#REF!</definedName>
    <definedName name="ELENCO">DATI!$A$5:$A$74</definedName>
    <definedName name="Filiera">#REF!</definedName>
    <definedName name="Filiera_agroenergetica">#REF!</definedName>
    <definedName name="Filiera_agrumi">#REF!</definedName>
    <definedName name="Filiera_Apicoltura">#REF!</definedName>
    <definedName name="Filiera_castagno">#REF!</definedName>
    <definedName name="Filiera_Fico">#REF!</definedName>
    <definedName name="Filiera_florovivaistica">#REF!</definedName>
    <definedName name="Filiera_Liquirizia">#REF!</definedName>
    <definedName name="Filiera_olio">#REF!</definedName>
    <definedName name="Filiera_ortofrutta">#REF!</definedName>
    <definedName name="Filiera_Piccoli_frutti">#REF!</definedName>
    <definedName name="Filiera_vitivinicola">#REF!</definedName>
    <definedName name="Filiera_zootecnica_da_carne_e_da_latte">#REF!</definedName>
    <definedName name="RLS">DATI!$A$5:$D$74</definedName>
    <definedName name="_xlnm.Print_Titles" localSheetId="1">DATI!$1:$4</definedName>
    <definedName name="_xlnm.Print_Titles" localSheetId="0">'VAL_311_azione 1'!$1:$13</definedName>
    <definedName name="_xlnm.Print_Titles" localSheetId="3">'VAL_311_azione 2'!$1:$13</definedName>
  </definedNames>
  <calcPr calcId="125725"/>
</workbook>
</file>

<file path=xl/calcChain.xml><?xml version="1.0" encoding="utf-8"?>
<calcChain xmlns="http://schemas.openxmlformats.org/spreadsheetml/2006/main">
  <c r="M69" i="5"/>
  <c r="N68"/>
  <c r="M68"/>
  <c r="N31"/>
  <c r="F48" i="2"/>
  <c r="F47" s="1"/>
  <c r="P33"/>
  <c r="O33"/>
  <c r="G32"/>
  <c r="G34"/>
  <c r="O31" i="5"/>
  <c r="G32"/>
  <c r="G30"/>
  <c r="G50"/>
  <c r="K72"/>
  <c r="G55"/>
  <c r="K77" i="2"/>
  <c r="G60"/>
  <c r="G54"/>
  <c r="G66"/>
  <c r="G44" i="5"/>
  <c r="B79"/>
  <c r="B73"/>
  <c r="G60"/>
  <c r="G39"/>
  <c r="F18"/>
  <c r="M73" i="2"/>
  <c r="N73" s="1"/>
  <c r="G73" s="1"/>
  <c r="F18"/>
  <c r="G68" i="5" l="1"/>
  <c r="G76" s="1"/>
  <c r="F28"/>
  <c r="F30" i="2"/>
  <c r="G40"/>
  <c r="G81" l="1"/>
  <c r="E35" i="4"/>
  <c r="E31"/>
  <c r="C7"/>
  <c r="B84" i="2"/>
  <c r="C78"/>
  <c r="E41" i="4"/>
  <c r="E39"/>
  <c r="E29"/>
  <c r="E27"/>
  <c r="C18"/>
  <c r="C10"/>
  <c r="C14"/>
  <c r="C16"/>
  <c r="C12"/>
  <c r="C17"/>
  <c r="C13"/>
  <c r="C8"/>
  <c r="C19"/>
  <c r="C15"/>
  <c r="C11"/>
  <c r="E25"/>
  <c r="E37" l="1"/>
  <c r="C9"/>
  <c r="C20"/>
  <c r="E26"/>
  <c r="E33"/>
  <c r="E43" l="1"/>
  <c r="E45" s="1"/>
</calcChain>
</file>

<file path=xl/sharedStrings.xml><?xml version="1.0" encoding="utf-8"?>
<sst xmlns="http://schemas.openxmlformats.org/spreadsheetml/2006/main" count="384" uniqueCount="250">
  <si>
    <t>Istituto Nazionale di Economia Agraria</t>
  </si>
  <si>
    <t>CALABRIA</t>
  </si>
  <si>
    <t>Codice</t>
  </si>
  <si>
    <t>Attività (coltura / allevamento)</t>
  </si>
  <si>
    <t>UM</t>
  </si>
  <si>
    <t>Euro</t>
  </si>
  <si>
    <t>D01</t>
  </si>
  <si>
    <t>Frumento tenero</t>
  </si>
  <si>
    <t>Ha</t>
  </si>
  <si>
    <t>D02</t>
  </si>
  <si>
    <t>Frumento duro</t>
  </si>
  <si>
    <t>D03</t>
  </si>
  <si>
    <t>Segale</t>
  </si>
  <si>
    <t>D04</t>
  </si>
  <si>
    <t>Orzo</t>
  </si>
  <si>
    <t>D05</t>
  </si>
  <si>
    <t>Avena</t>
  </si>
  <si>
    <t>D06</t>
  </si>
  <si>
    <t>Mais</t>
  </si>
  <si>
    <t>D07</t>
  </si>
  <si>
    <t>Riso</t>
  </si>
  <si>
    <t>D08</t>
  </si>
  <si>
    <t>Altri cereali</t>
  </si>
  <si>
    <t>D09</t>
  </si>
  <si>
    <t>Leguminose da granella</t>
  </si>
  <si>
    <t>D10</t>
  </si>
  <si>
    <t>Patate</t>
  </si>
  <si>
    <t>D11</t>
  </si>
  <si>
    <t>Barbabietola da zucchero</t>
  </si>
  <si>
    <t>D12</t>
  </si>
  <si>
    <t>Piante sarchiate foraggere</t>
  </si>
  <si>
    <t>D14A</t>
  </si>
  <si>
    <t>Orticole all'aperto - in pieno campo</t>
  </si>
  <si>
    <t>D14B</t>
  </si>
  <si>
    <t>Orticole - all'aperto - in orto industriale</t>
  </si>
  <si>
    <t>D15</t>
  </si>
  <si>
    <t>Orticole - in serra</t>
  </si>
  <si>
    <t>D16</t>
  </si>
  <si>
    <t>Fiori - all'aperto</t>
  </si>
  <si>
    <t>D17</t>
  </si>
  <si>
    <t>Fiori - in serra</t>
  </si>
  <si>
    <t>D18A</t>
  </si>
  <si>
    <t>Prati e pascoli temporanei (erbai)</t>
  </si>
  <si>
    <t>D18B</t>
  </si>
  <si>
    <t>Altre foraggere avvicendate</t>
  </si>
  <si>
    <t>D19</t>
  </si>
  <si>
    <t>Semi e piantine seminativi</t>
  </si>
  <si>
    <t>D20</t>
  </si>
  <si>
    <t>Altre colture per seminativi</t>
  </si>
  <si>
    <t>D23</t>
  </si>
  <si>
    <t>Tabacco (secco)</t>
  </si>
  <si>
    <t>D24</t>
  </si>
  <si>
    <t>Luppolo (Piante aromatiche, medicinali e da condimento)</t>
  </si>
  <si>
    <t>D26</t>
  </si>
  <si>
    <t>Colza</t>
  </si>
  <si>
    <t>D27</t>
  </si>
  <si>
    <t>Girasole</t>
  </si>
  <si>
    <t>D28</t>
  </si>
  <si>
    <t>Soia</t>
  </si>
  <si>
    <t>D30</t>
  </si>
  <si>
    <t>Altre oleaginose erbacee</t>
  </si>
  <si>
    <t>D31</t>
  </si>
  <si>
    <t>Lino</t>
  </si>
  <si>
    <t>D32</t>
  </si>
  <si>
    <t>Canapa</t>
  </si>
  <si>
    <t>D33</t>
  </si>
  <si>
    <t>Altre colture tessili</t>
  </si>
  <si>
    <t>D34</t>
  </si>
  <si>
    <t>Piante aromatiche, medicinali e da condimento</t>
  </si>
  <si>
    <t>D35</t>
  </si>
  <si>
    <t>Altre piante industriali</t>
  </si>
  <si>
    <t>F01</t>
  </si>
  <si>
    <t>Prati permanenti e pascoli</t>
  </si>
  <si>
    <t>F02</t>
  </si>
  <si>
    <t>Pascoli magri</t>
  </si>
  <si>
    <t>G01A</t>
  </si>
  <si>
    <t>Frutteti - di origine temperata</t>
  </si>
  <si>
    <t>G01B</t>
  </si>
  <si>
    <t>Frutteti - di origine subtropicale (Actinidia)</t>
  </si>
  <si>
    <t>G01C</t>
  </si>
  <si>
    <t>Frutteti - frutta a guscio</t>
  </si>
  <si>
    <t>G02</t>
  </si>
  <si>
    <t>Agrumeti</t>
  </si>
  <si>
    <t>G03A</t>
  </si>
  <si>
    <t>Oliveti - per olive da tavola</t>
  </si>
  <si>
    <t>G03B</t>
  </si>
  <si>
    <t>Oliveti - per olive da olio (olio)</t>
  </si>
  <si>
    <t>G04A</t>
  </si>
  <si>
    <t>Vigneti - per uva da vino di qualità (uva)</t>
  </si>
  <si>
    <t>G04B</t>
  </si>
  <si>
    <t>Vigneti - per uva da vino comune (uva)</t>
  </si>
  <si>
    <t>G04C</t>
  </si>
  <si>
    <t>Vigneti- per uva da tavola</t>
  </si>
  <si>
    <t>G05</t>
  </si>
  <si>
    <t>Vivai</t>
  </si>
  <si>
    <t>G06</t>
  </si>
  <si>
    <t>Altre colture permanenti</t>
  </si>
  <si>
    <t>G07</t>
  </si>
  <si>
    <t>Colture permanenti in serra (Frutteti - di origine temperata)</t>
  </si>
  <si>
    <t>I02</t>
  </si>
  <si>
    <t>Funghi (100 mq) - rls/anno (7,2 raccolti)</t>
  </si>
  <si>
    <t>100/mq</t>
  </si>
  <si>
    <t>I08AD22</t>
  </si>
  <si>
    <t>Set - aside</t>
  </si>
  <si>
    <t>J01</t>
  </si>
  <si>
    <t>Equini</t>
  </si>
  <si>
    <t>Nr capi</t>
  </si>
  <si>
    <t>J02</t>
  </si>
  <si>
    <t>Bovini &lt; 1 anno - totale</t>
  </si>
  <si>
    <t>J03</t>
  </si>
  <si>
    <t>Bovini 1-2 anni - maschi</t>
  </si>
  <si>
    <t>J04</t>
  </si>
  <si>
    <t>Bovini 1-2 anni - femmine</t>
  </si>
  <si>
    <t>J05</t>
  </si>
  <si>
    <t>Bovini &gt; 2 anni - maschi</t>
  </si>
  <si>
    <t>J06</t>
  </si>
  <si>
    <t>Giovenche &gt; 2 anni</t>
  </si>
  <si>
    <t>J07</t>
  </si>
  <si>
    <t>Vacche da latte</t>
  </si>
  <si>
    <t>J08</t>
  </si>
  <si>
    <t>Bovini &gt; 2 anni - altre vacche</t>
  </si>
  <si>
    <t>J09A</t>
  </si>
  <si>
    <t>Ovini - fattrici</t>
  </si>
  <si>
    <t>J09B</t>
  </si>
  <si>
    <t>Ovini - altri</t>
  </si>
  <si>
    <t>J10A</t>
  </si>
  <si>
    <t>Caprini - fattrici</t>
  </si>
  <si>
    <t>J10B</t>
  </si>
  <si>
    <t>Caprini - altri</t>
  </si>
  <si>
    <t>J11</t>
  </si>
  <si>
    <t>Suini - lattonzoli &lt; 20 Kg</t>
  </si>
  <si>
    <t>J12</t>
  </si>
  <si>
    <t>Suini - scrofe &gt;50 Kg</t>
  </si>
  <si>
    <t>J13</t>
  </si>
  <si>
    <t>Suini - altri</t>
  </si>
  <si>
    <t>J14</t>
  </si>
  <si>
    <t>Broilers ( 100 capi)</t>
  </si>
  <si>
    <t>centinaia capi</t>
  </si>
  <si>
    <t>J15</t>
  </si>
  <si>
    <t>Ovaiole (100 capi)</t>
  </si>
  <si>
    <t>J16A</t>
  </si>
  <si>
    <t>Tacchini (100 capi)</t>
  </si>
  <si>
    <t>J16B</t>
  </si>
  <si>
    <t>Anatre (100 capi)</t>
  </si>
  <si>
    <t>J16D</t>
  </si>
  <si>
    <t>Altro pollame (Oche e faraone) - 100 capi</t>
  </si>
  <si>
    <t>J17</t>
  </si>
  <si>
    <t>Conigli - fattrici</t>
  </si>
  <si>
    <t>J18</t>
  </si>
  <si>
    <t>Api (alveare)</t>
  </si>
  <si>
    <t>nr Alveari</t>
  </si>
  <si>
    <t>REGIONE CALABRIA</t>
  </si>
  <si>
    <t>Autorità di Gestione PSR Calbria 2007-2013</t>
  </si>
  <si>
    <t>Valore indicatore 1</t>
  </si>
  <si>
    <t>Valore indicatore 2</t>
  </si>
  <si>
    <t>Valore indicatore 3</t>
  </si>
  <si>
    <t>Max</t>
  </si>
  <si>
    <t xml:space="preserve">Max </t>
  </si>
  <si>
    <t>Valore indicatore 4</t>
  </si>
  <si>
    <t>Valore indicatore 5</t>
  </si>
  <si>
    <t>Valore indicatore 6</t>
  </si>
  <si>
    <t>Valore indicatore 7</t>
  </si>
  <si>
    <t>Progetto presentato da imprenditrice donna o giovane agricoltore</t>
  </si>
  <si>
    <t>Valore indicatore 9</t>
  </si>
  <si>
    <t>Si dichiara che i punteggi sopra espressi rispondono pienamente ai dati ed alle informazioni riportate</t>
  </si>
  <si>
    <t>num.</t>
  </si>
  <si>
    <t>nel PMA o nel business plan prodotto a corredo della pratica identificata con il numero di domanda</t>
  </si>
  <si>
    <t xml:space="preserve">Il punteggio complessivo dichiarato per il progetto in proposta è pari a totali </t>
  </si>
  <si>
    <t>punti</t>
  </si>
  <si>
    <t>……………………………………</t>
  </si>
  <si>
    <t>…………………………………..</t>
  </si>
  <si>
    <t xml:space="preserve">        Per l'impresa</t>
  </si>
  <si>
    <t xml:space="preserve">           Il tecnico</t>
  </si>
  <si>
    <t>Generalità del proponente la domanda</t>
  </si>
  <si>
    <t>Si</t>
  </si>
  <si>
    <t>Maggiorazione IAP</t>
  </si>
  <si>
    <t>Valore finale ind. 1</t>
  </si>
  <si>
    <t xml:space="preserve">dell'atto di notorietà ai sensi dell'art. 47 del DPR 28/12/2000 n. 445, allegando copia del documento di </t>
  </si>
  <si>
    <t>identità del legale rappresentante dell'impresa e del tecnico abilitato da questi incaricato.</t>
  </si>
  <si>
    <r>
      <t xml:space="preserve">. </t>
    </r>
    <r>
      <rPr>
        <u/>
        <sz val="12"/>
        <rFont val="Cambria"/>
        <family val="1"/>
      </rPr>
      <t>Tale dichiarazione viene resa in forma sostitutiva</t>
    </r>
  </si>
  <si>
    <t>121.01.01</t>
  </si>
  <si>
    <t>121.01.02</t>
  </si>
  <si>
    <t>121.01.03</t>
  </si>
  <si>
    <t>121.01.04</t>
  </si>
  <si>
    <t>121.01.05</t>
  </si>
  <si>
    <t>121.01.06</t>
  </si>
  <si>
    <t>121.01.07</t>
  </si>
  <si>
    <t>121.01.08</t>
  </si>
  <si>
    <t>121.01.09</t>
  </si>
  <si>
    <t>121.01.10</t>
  </si>
  <si>
    <t>121.01.11</t>
  </si>
  <si>
    <t>121.01.12</t>
  </si>
  <si>
    <t>121.01.13</t>
  </si>
  <si>
    <t>Codici SIAN</t>
  </si>
  <si>
    <t>Totale Inv.</t>
  </si>
  <si>
    <t>Valore indicatore 8</t>
  </si>
  <si>
    <t>Punteggio totale</t>
  </si>
  <si>
    <r>
      <t xml:space="preserve">Redditi Lordi Standard  (RLS)  -   </t>
    </r>
    <r>
      <rPr>
        <b/>
        <sz val="12"/>
        <color indexed="9"/>
        <rFont val="Calibri"/>
        <family val="2"/>
      </rPr>
      <t>2004</t>
    </r>
  </si>
  <si>
    <t>Quotazione indicatore 3 - indicatore di genere</t>
  </si>
  <si>
    <t>D</t>
  </si>
  <si>
    <t>Immettere il valore complessivo dell'investimento</t>
  </si>
  <si>
    <t>Immettere in numero di ULA incrementali generate dal progetto</t>
  </si>
  <si>
    <t>Max 11 p.ti</t>
  </si>
  <si>
    <t>C</t>
  </si>
  <si>
    <t>No</t>
  </si>
  <si>
    <t>Indicare l'area del comune di localizzazione dell'intervento (se C o D)</t>
  </si>
  <si>
    <t>Altre</t>
  </si>
  <si>
    <t>Codice domanda rilasciata dal Sian</t>
  </si>
  <si>
    <t>CUAA</t>
  </si>
  <si>
    <t>Scheda autovalutativa misura 311 azione 1</t>
  </si>
  <si>
    <t>12 p.ti</t>
  </si>
  <si>
    <t>Gamma dei servizi offerti (ludico-ricreativi, multimediali, uso delle lingua, custodia animali al seguito, etc.)</t>
  </si>
  <si>
    <t>Posti letto</t>
  </si>
  <si>
    <t>Punto ristoro</t>
  </si>
  <si>
    <t>Spazi attrezzati per la sosta di tende</t>
  </si>
  <si>
    <t>Spazi attrezzati per il tempo libero, per attività culturali, sportive, escursionistiche e ippoturistiche</t>
  </si>
  <si>
    <t>Spazi per servizio custodia animali al seguito</t>
  </si>
  <si>
    <t xml:space="preserve">Quotazione indicatore 1 </t>
  </si>
  <si>
    <t>Localizzazione in comuni con alto tasso di disoccupazione (7.7%&lt;x&lt;14.4% o &gt;14.4%) e/o elevato spopolamento (-0,02&lt;x&lt;0,25 o x&gt;0,25)</t>
  </si>
  <si>
    <t>Disoccupazione &gt;14,4%</t>
  </si>
  <si>
    <t xml:space="preserve">Disoccupazione 7,7%&lt;x&gt;14,4% </t>
  </si>
  <si>
    <t>Spopolamento &gt; 0,25</t>
  </si>
  <si>
    <t xml:space="preserve">Spopolamento - 0,02&lt;x&lt;0,25 </t>
  </si>
  <si>
    <t>Imprenditore Agricolo professionale</t>
  </si>
  <si>
    <t>Pregio architettonico del manufatto da recuperare e qualità progettuale con particolare riferimento all’utilizzo delle tecnologie dell’informazione e della comunicazione</t>
  </si>
  <si>
    <t>Max 3 p.ti</t>
  </si>
  <si>
    <t xml:space="preserve">Pregio architettonico del manufatto documentato secondo normativa vigente e da esaustiva documentazione fotografica </t>
  </si>
  <si>
    <t>Pregio architettonico del manufatto documentato secondo normativa vigente</t>
  </si>
  <si>
    <t xml:space="preserve">Pregio architettonico del manufatto documentato da esaustiva documentazione fotografica </t>
  </si>
  <si>
    <t xml:space="preserve">Quotazione indicatore 2 </t>
  </si>
  <si>
    <t xml:space="preserve">Quotazione indicatore 4 </t>
  </si>
  <si>
    <t xml:space="preserve">Quotazione indicatore 5 </t>
  </si>
  <si>
    <t>Max 9 p.ti</t>
  </si>
  <si>
    <t>Scheda autovalutativa misura 311 azione 2</t>
  </si>
  <si>
    <t xml:space="preserve">Creazione e consolidamento di fattorie sociali, didattiche, creative ed eco-fattorie </t>
  </si>
  <si>
    <t xml:space="preserve">Creazione di spacci in azienda per la vendita dei prodotti artigianali aziendali prevalentemente non agricoli </t>
  </si>
  <si>
    <t>Progetti che prevedono la realizzazione d’interventi strutturali atti alla eliminazione delle barriere architettoniche per i portatori di handicap</t>
  </si>
  <si>
    <t xml:space="preserve">Quotazione indicatore 6 </t>
  </si>
  <si>
    <t>Quotazione indicatore 7 - indicatore di localizzazione</t>
  </si>
  <si>
    <t>Quotazione indicatore 8 - incremento occupazionale</t>
  </si>
  <si>
    <t>3p.ti</t>
  </si>
  <si>
    <t>4 p.ti</t>
  </si>
  <si>
    <t>Max 8 p.ti</t>
  </si>
  <si>
    <t>Aziende con dimensione economica minore di 20 UDE</t>
  </si>
  <si>
    <t>Max 10 p.ti</t>
  </si>
  <si>
    <t>Altro</t>
  </si>
  <si>
    <t>nel PMA o nel business plan prodotto a corredo della pratica identificata con il numero di domanda num.</t>
  </si>
  <si>
    <t>Autorità di Gestione PSR Calabria 2007-2013</t>
  </si>
  <si>
    <t>Progetto di fattoria sociale o didattica:</t>
  </si>
  <si>
    <t>3 p.ti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</si>
</sst>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0.0000"/>
    <numFmt numFmtId="167" formatCode="#,##0_ ;\-#,##0\ "/>
  </numFmts>
  <fonts count="3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u/>
      <sz val="12"/>
      <name val="Cambria"/>
      <family val="1"/>
    </font>
    <font>
      <b/>
      <i/>
      <sz val="14"/>
      <name val="Times New Roman"/>
      <family val="1"/>
    </font>
    <font>
      <b/>
      <sz val="12"/>
      <color indexed="9"/>
      <name val="Calibri"/>
      <family val="2"/>
    </font>
    <font>
      <b/>
      <i/>
      <sz val="12"/>
      <color rgb="FFFF0000"/>
      <name val="Cambria"/>
      <family val="1"/>
      <scheme val="major"/>
    </font>
    <font>
      <sz val="12"/>
      <name val="Cambria"/>
      <family val="1"/>
      <scheme val="major"/>
    </font>
    <font>
      <sz val="12"/>
      <color theme="3" tint="0.39997558519241921"/>
      <name val="Cambria"/>
      <family val="1"/>
      <scheme val="major"/>
    </font>
    <font>
      <b/>
      <i/>
      <sz val="12"/>
      <name val="Cambria"/>
      <family val="1"/>
      <scheme val="major"/>
    </font>
    <font>
      <sz val="11"/>
      <name val="Cambria"/>
      <family val="1"/>
      <scheme val="major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b/>
      <i/>
      <sz val="11"/>
      <name val="Cambria"/>
      <family val="1"/>
      <scheme val="major"/>
    </font>
    <font>
      <b/>
      <i/>
      <sz val="14"/>
      <name val="Cambria"/>
      <family val="1"/>
      <scheme val="major"/>
    </font>
    <font>
      <sz val="10"/>
      <color theme="1"/>
      <name val="Times New Roman"/>
      <family val="1"/>
    </font>
    <font>
      <u/>
      <sz val="12"/>
      <name val="Cambria"/>
      <family val="1"/>
      <scheme val="major"/>
    </font>
    <font>
      <sz val="9"/>
      <name val="Cambria"/>
      <family val="1"/>
      <scheme val="major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mbria"/>
      <family val="1"/>
      <scheme val="major"/>
    </font>
    <font>
      <i/>
      <sz val="10"/>
      <name val="Cambria"/>
      <family val="1"/>
      <scheme val="major"/>
    </font>
    <font>
      <b/>
      <i/>
      <sz val="8"/>
      <name val="Cambria"/>
      <family val="1"/>
      <scheme val="major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164" fontId="3" fillId="0" borderId="0"/>
    <xf numFmtId="0" fontId="1" fillId="0" borderId="0"/>
    <xf numFmtId="9" fontId="4" fillId="0" borderId="0" applyFont="0" applyFill="0" applyBorder="0" applyAlignment="0" applyProtection="0"/>
    <xf numFmtId="0" fontId="8" fillId="2" borderId="0"/>
  </cellStyleXfs>
  <cellXfs count="217">
    <xf numFmtId="0" fontId="0" fillId="0" borderId="0" xfId="0"/>
    <xf numFmtId="0" fontId="1" fillId="0" borderId="0" xfId="3"/>
    <xf numFmtId="43" fontId="16" fillId="6" borderId="4" xfId="1" applyFont="1" applyFill="1" applyBorder="1" applyAlignment="1" applyProtection="1">
      <alignment horizontal="center"/>
      <protection hidden="1"/>
    </xf>
    <xf numFmtId="43" fontId="16" fillId="6" borderId="4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Protection="1"/>
    <xf numFmtId="43" fontId="6" fillId="3" borderId="14" xfId="0" applyNumberFormat="1" applyFont="1" applyFill="1" applyBorder="1"/>
    <xf numFmtId="0" fontId="21" fillId="0" borderId="0" xfId="3" applyFont="1"/>
    <xf numFmtId="0" fontId="23" fillId="7" borderId="18" xfId="3" applyFont="1" applyFill="1" applyBorder="1" applyAlignment="1">
      <alignment horizontal="center" vertical="center"/>
    </xf>
    <xf numFmtId="0" fontId="23" fillId="7" borderId="18" xfId="3" applyFont="1" applyFill="1" applyBorder="1" applyAlignment="1">
      <alignment horizontal="center" vertical="center" wrapText="1"/>
    </xf>
    <xf numFmtId="0" fontId="23" fillId="0" borderId="0" xfId="3" applyFont="1" applyBorder="1" applyAlignment="1">
      <alignment horizontal="left" vertical="center"/>
    </xf>
    <xf numFmtId="3" fontId="23" fillId="0" borderId="0" xfId="3" applyNumberFormat="1" applyFont="1" applyAlignment="1">
      <alignment horizontal="center" vertical="center"/>
    </xf>
    <xf numFmtId="43" fontId="23" fillId="0" borderId="0" xfId="1" applyFont="1" applyBorder="1" applyAlignment="1">
      <alignment horizontal="left" vertical="center"/>
    </xf>
    <xf numFmtId="3" fontId="23" fillId="0" borderId="0" xfId="3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23" fillId="0" borderId="1" xfId="3" applyFont="1" applyBorder="1" applyAlignment="1">
      <alignment horizontal="left" vertical="center"/>
    </xf>
    <xf numFmtId="3" fontId="23" fillId="0" borderId="1" xfId="0" applyNumberFormat="1" applyFont="1" applyBorder="1" applyAlignment="1">
      <alignment horizontal="center" vertical="center"/>
    </xf>
    <xf numFmtId="43" fontId="23" fillId="0" borderId="1" xfId="1" applyFont="1" applyBorder="1" applyAlignment="1">
      <alignment horizontal="left" vertical="center"/>
    </xf>
    <xf numFmtId="43" fontId="16" fillId="2" borderId="0" xfId="1" applyFont="1" applyFill="1" applyBorder="1" applyAlignment="1" applyProtection="1">
      <alignment horizontal="center"/>
      <protection hidden="1"/>
    </xf>
    <xf numFmtId="165" fontId="16" fillId="6" borderId="4" xfId="1" applyNumberFormat="1" applyFont="1" applyFill="1" applyBorder="1" applyAlignment="1" applyProtection="1">
      <alignment horizontal="center"/>
      <protection hidden="1"/>
    </xf>
    <xf numFmtId="165" fontId="11" fillId="6" borderId="4" xfId="1" applyNumberFormat="1" applyFont="1" applyFill="1" applyBorder="1" applyAlignment="1" applyProtection="1">
      <alignment horizontal="center"/>
      <protection hidden="1"/>
    </xf>
    <xf numFmtId="0" fontId="9" fillId="2" borderId="7" xfId="0" applyFont="1" applyFill="1" applyBorder="1" applyProtection="1">
      <protection hidden="1"/>
    </xf>
    <xf numFmtId="0" fontId="9" fillId="2" borderId="8" xfId="0" applyFont="1" applyFill="1" applyBorder="1" applyProtection="1">
      <protection hidden="1"/>
    </xf>
    <xf numFmtId="0" fontId="12" fillId="2" borderId="8" xfId="0" applyFont="1" applyFill="1" applyBorder="1" applyProtection="1">
      <protection hidden="1"/>
    </xf>
    <xf numFmtId="0" fontId="9" fillId="2" borderId="13" xfId="0" applyFont="1" applyFill="1" applyBorder="1" applyProtection="1">
      <protection hidden="1"/>
    </xf>
    <xf numFmtId="0" fontId="9" fillId="2" borderId="19" xfId="0" applyFont="1" applyFill="1" applyBorder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2" borderId="9" xfId="0" applyFont="1" applyFill="1" applyBorder="1" applyProtection="1">
      <protection hidden="1"/>
    </xf>
    <xf numFmtId="0" fontId="16" fillId="2" borderId="10" xfId="0" applyFont="1" applyFill="1" applyBorder="1" applyAlignment="1" applyProtection="1">
      <alignment horizontal="center"/>
      <protection hidden="1"/>
    </xf>
    <xf numFmtId="0" fontId="9" fillId="2" borderId="20" xfId="0" applyFont="1" applyFill="1" applyBorder="1" applyProtection="1">
      <protection hidden="1"/>
    </xf>
    <xf numFmtId="0" fontId="15" fillId="2" borderId="10" xfId="0" applyFont="1" applyFill="1" applyBorder="1" applyAlignment="1" applyProtection="1">
      <alignment horizontal="center"/>
      <protection hidden="1"/>
    </xf>
    <xf numFmtId="0" fontId="9" fillId="5" borderId="6" xfId="0" applyFont="1" applyFill="1" applyBorder="1" applyProtection="1">
      <protection hidden="1"/>
    </xf>
    <xf numFmtId="0" fontId="9" fillId="5" borderId="5" xfId="0" applyFont="1" applyFill="1" applyBorder="1" applyProtection="1">
      <protection hidden="1"/>
    </xf>
    <xf numFmtId="0" fontId="12" fillId="5" borderId="5" xfId="0" applyFont="1" applyFill="1" applyBorder="1" applyProtection="1">
      <protection hidden="1"/>
    </xf>
    <xf numFmtId="0" fontId="9" fillId="5" borderId="21" xfId="0" applyFont="1" applyFill="1" applyBorder="1" applyProtection="1">
      <protection hidden="1"/>
    </xf>
    <xf numFmtId="0" fontId="9" fillId="4" borderId="16" xfId="0" applyFont="1" applyFill="1" applyBorder="1" applyProtection="1">
      <protection hidden="1"/>
    </xf>
    <xf numFmtId="0" fontId="9" fillId="2" borderId="0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9" fillId="2" borderId="10" xfId="0" applyFont="1" applyFill="1" applyBorder="1" applyProtection="1">
      <protection hidden="1"/>
    </xf>
    <xf numFmtId="0" fontId="9" fillId="2" borderId="10" xfId="0" applyFont="1" applyFill="1" applyBorder="1" applyAlignment="1" applyProtection="1">
      <alignment horizontal="center"/>
      <protection hidden="1"/>
    </xf>
    <xf numFmtId="0" fontId="13" fillId="2" borderId="12" xfId="0" applyFont="1" applyFill="1" applyBorder="1" applyAlignment="1" applyProtection="1">
      <alignment horizontal="left"/>
      <protection hidden="1"/>
    </xf>
    <xf numFmtId="0" fontId="13" fillId="2" borderId="12" xfId="0" applyFont="1" applyFill="1" applyBorder="1" applyAlignment="1" applyProtection="1">
      <protection hidden="1"/>
    </xf>
    <xf numFmtId="0" fontId="9" fillId="2" borderId="10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1" fontId="9" fillId="2" borderId="0" xfId="0" applyNumberFormat="1" applyFont="1" applyFill="1" applyBorder="1" applyAlignment="1" applyProtection="1">
      <alignment horizontal="left"/>
      <protection hidden="1"/>
    </xf>
    <xf numFmtId="1" fontId="12" fillId="2" borderId="0" xfId="0" applyNumberFormat="1" applyFont="1" applyFill="1" applyBorder="1" applyAlignment="1" applyProtection="1">
      <alignment horizontal="left"/>
      <protection hidden="1"/>
    </xf>
    <xf numFmtId="0" fontId="11" fillId="2" borderId="10" xfId="0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left"/>
      <protection hidden="1"/>
    </xf>
    <xf numFmtId="9" fontId="11" fillId="2" borderId="0" xfId="4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protection hidden="1"/>
    </xf>
    <xf numFmtId="0" fontId="9" fillId="5" borderId="10" xfId="0" applyFont="1" applyFill="1" applyBorder="1" applyProtection="1">
      <protection hidden="1"/>
    </xf>
    <xf numFmtId="0" fontId="13" fillId="2" borderId="0" xfId="0" applyFont="1" applyFill="1" applyBorder="1" applyAlignment="1" applyProtection="1">
      <protection hidden="1"/>
    </xf>
    <xf numFmtId="2" fontId="10" fillId="0" borderId="0" xfId="0" applyNumberFormat="1" applyFont="1" applyProtection="1">
      <protection hidden="1"/>
    </xf>
    <xf numFmtId="0" fontId="9" fillId="0" borderId="20" xfId="0" applyFont="1" applyBorder="1" applyProtection="1">
      <protection hidden="1"/>
    </xf>
    <xf numFmtId="0" fontId="11" fillId="2" borderId="24" xfId="0" applyFont="1" applyFill="1" applyBorder="1" applyAlignment="1" applyProtection="1"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9" fillId="5" borderId="17" xfId="0" applyFont="1" applyFill="1" applyBorder="1" applyProtection="1">
      <protection hidden="1"/>
    </xf>
    <xf numFmtId="0" fontId="9" fillId="5" borderId="18" xfId="0" applyFont="1" applyFill="1" applyBorder="1" applyProtection="1">
      <protection hidden="1"/>
    </xf>
    <xf numFmtId="0" fontId="12" fillId="5" borderId="18" xfId="0" applyFont="1" applyFill="1" applyBorder="1" applyProtection="1">
      <protection hidden="1"/>
    </xf>
    <xf numFmtId="0" fontId="9" fillId="5" borderId="22" xfId="0" applyFont="1" applyFill="1" applyBorder="1" applyProtection="1">
      <protection hidden="1"/>
    </xf>
    <xf numFmtId="0" fontId="9" fillId="5" borderId="12" xfId="0" applyFont="1" applyFill="1" applyBorder="1" applyProtection="1">
      <protection hidden="1"/>
    </xf>
    <xf numFmtId="0" fontId="12" fillId="5" borderId="12" xfId="0" applyFont="1" applyFill="1" applyBorder="1" applyProtection="1">
      <protection hidden="1"/>
    </xf>
    <xf numFmtId="0" fontId="19" fillId="2" borderId="0" xfId="0" applyFont="1" applyFill="1" applyBorder="1" applyAlignment="1" applyProtection="1">
      <protection hidden="1"/>
    </xf>
    <xf numFmtId="0" fontId="14" fillId="2" borderId="0" xfId="0" applyFont="1" applyFill="1" applyBorder="1" applyAlignment="1" applyProtection="1"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1" fontId="13" fillId="0" borderId="0" xfId="0" applyNumberFormat="1" applyFont="1" applyProtection="1">
      <protection hidden="1"/>
    </xf>
    <xf numFmtId="0" fontId="13" fillId="0" borderId="0" xfId="0" applyFont="1" applyProtection="1">
      <protection hidden="1"/>
    </xf>
    <xf numFmtId="0" fontId="10" fillId="0" borderId="0" xfId="3" applyFont="1" applyBorder="1" applyAlignment="1" applyProtection="1">
      <alignment horizontal="left" vertical="center"/>
      <protection hidden="1"/>
    </xf>
    <xf numFmtId="1" fontId="9" fillId="2" borderId="4" xfId="0" applyNumberFormat="1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Protection="1">
      <protection hidden="1"/>
    </xf>
    <xf numFmtId="43" fontId="26" fillId="2" borderId="4" xfId="0" applyNumberFormat="1" applyFont="1" applyFill="1" applyBorder="1" applyAlignment="1" applyProtection="1">
      <alignment horizontal="center"/>
      <protection hidden="1"/>
    </xf>
    <xf numFmtId="0" fontId="9" fillId="2" borderId="11" xfId="0" applyFont="1" applyFill="1" applyBorder="1" applyProtection="1">
      <protection hidden="1"/>
    </xf>
    <xf numFmtId="0" fontId="9" fillId="2" borderId="1" xfId="0" applyFont="1" applyFill="1" applyBorder="1" applyProtection="1">
      <protection hidden="1"/>
    </xf>
    <xf numFmtId="0" fontId="12" fillId="2" borderId="1" xfId="0" applyFont="1" applyFill="1" applyBorder="1" applyProtection="1">
      <protection hidden="1"/>
    </xf>
    <xf numFmtId="0" fontId="9" fillId="2" borderId="15" xfId="0" applyFont="1" applyFill="1" applyBorder="1" applyProtection="1">
      <protection hidden="1"/>
    </xf>
    <xf numFmtId="0" fontId="9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10" fillId="0" borderId="1" xfId="3" applyFont="1" applyBorder="1" applyAlignment="1" applyProtection="1">
      <alignment horizontal="left" vertical="center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hidden="1"/>
    </xf>
    <xf numFmtId="43" fontId="27" fillId="6" borderId="4" xfId="1" applyNumberFormat="1" applyFont="1" applyFill="1" applyBorder="1" applyAlignment="1" applyProtection="1">
      <alignment horizontal="center" vertical="top" wrapText="1"/>
      <protection hidden="1"/>
    </xf>
    <xf numFmtId="43" fontId="29" fillId="0" borderId="4" xfId="1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43" fontId="27" fillId="0" borderId="0" xfId="1" applyNumberFormat="1" applyFont="1" applyFill="1" applyBorder="1" applyAlignment="1" applyProtection="1">
      <alignment horizontal="center" vertical="top" wrapText="1"/>
      <protection hidden="1"/>
    </xf>
    <xf numFmtId="43" fontId="29" fillId="0" borderId="0" xfId="1" applyNumberFormat="1" applyFont="1" applyFill="1" applyBorder="1" applyAlignment="1" applyProtection="1">
      <alignment horizontal="center" vertical="center" wrapText="1"/>
      <protection hidden="1"/>
    </xf>
    <xf numFmtId="43" fontId="27" fillId="0" borderId="0" xfId="1" applyFont="1" applyFill="1" applyBorder="1" applyAlignment="1" applyProtection="1">
      <alignment horizontal="center" vertical="top" wrapText="1"/>
      <protection hidden="1"/>
    </xf>
    <xf numFmtId="0" fontId="9" fillId="5" borderId="26" xfId="0" applyFont="1" applyFill="1" applyBorder="1" applyProtection="1">
      <protection hidden="1"/>
    </xf>
    <xf numFmtId="2" fontId="11" fillId="2" borderId="0" xfId="0" applyNumberFormat="1" applyFont="1" applyFill="1" applyBorder="1" applyAlignment="1" applyProtection="1">
      <alignment horizontal="center" vertical="center"/>
      <protection hidden="1"/>
    </xf>
    <xf numFmtId="165" fontId="11" fillId="6" borderId="25" xfId="1" applyNumberFormat="1" applyFont="1" applyFill="1" applyBorder="1" applyAlignment="1" applyProtection="1">
      <alignment horizontal="center"/>
      <protection hidden="1"/>
    </xf>
    <xf numFmtId="0" fontId="9" fillId="5" borderId="27" xfId="0" applyFont="1" applyFill="1" applyBorder="1" applyProtection="1">
      <protection hidden="1"/>
    </xf>
    <xf numFmtId="0" fontId="9" fillId="5" borderId="28" xfId="0" applyFont="1" applyFill="1" applyBorder="1" applyProtection="1">
      <protection hidden="1"/>
    </xf>
    <xf numFmtId="0" fontId="9" fillId="5" borderId="29" xfId="0" applyFont="1" applyFill="1" applyBorder="1" applyProtection="1">
      <protection hidden="1"/>
    </xf>
    <xf numFmtId="0" fontId="9" fillId="0" borderId="30" xfId="0" applyFont="1" applyBorder="1" applyProtection="1"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9" fillId="3" borderId="4" xfId="0" applyFont="1" applyFill="1" applyBorder="1" applyAlignment="1" applyProtection="1">
      <alignment horizontal="center"/>
      <protection locked="0"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 vertical="center"/>
      <protection locked="0" hidden="1"/>
    </xf>
    <xf numFmtId="0" fontId="11" fillId="2" borderId="13" xfId="0" applyFont="1" applyFill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vertical="center" wrapText="1"/>
      <protection hidden="1"/>
    </xf>
    <xf numFmtId="0" fontId="9" fillId="2" borderId="15" xfId="0" applyFont="1" applyFill="1" applyBorder="1" applyAlignment="1" applyProtection="1">
      <alignment horizontal="left"/>
      <protection hidden="1"/>
    </xf>
    <xf numFmtId="0" fontId="9" fillId="5" borderId="31" xfId="0" applyFont="1" applyFill="1" applyBorder="1" applyProtection="1">
      <protection hidden="1"/>
    </xf>
    <xf numFmtId="0" fontId="9" fillId="5" borderId="24" xfId="0" applyFont="1" applyFill="1" applyBorder="1" applyProtection="1">
      <protection hidden="1"/>
    </xf>
    <xf numFmtId="0" fontId="9" fillId="5" borderId="32" xfId="0" applyFont="1" applyFill="1" applyBorder="1" applyProtection="1">
      <protection hidden="1"/>
    </xf>
    <xf numFmtId="0" fontId="11" fillId="2" borderId="1" xfId="0" applyFont="1" applyFill="1" applyBorder="1" applyAlignment="1" applyProtection="1">
      <protection hidden="1"/>
    </xf>
    <xf numFmtId="43" fontId="16" fillId="2" borderId="1" xfId="1" applyFont="1" applyFill="1" applyBorder="1" applyAlignment="1" applyProtection="1">
      <alignment horizontal="center"/>
      <protection hidden="1"/>
    </xf>
    <xf numFmtId="9" fontId="25" fillId="2" borderId="0" xfId="4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0" fillId="2" borderId="9" xfId="0" applyFont="1" applyFill="1" applyBorder="1" applyProtection="1">
      <protection hidden="1"/>
    </xf>
    <xf numFmtId="43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43" fontId="29" fillId="0" borderId="4" xfId="1" applyNumberFormat="1" applyFont="1" applyBorder="1" applyAlignment="1" applyProtection="1">
      <alignment horizontal="center" vertical="center" wrapText="1"/>
      <protection locked="0" hidden="1"/>
    </xf>
    <xf numFmtId="9" fontId="24" fillId="2" borderId="0" xfId="4" applyFont="1" applyFill="1" applyBorder="1" applyAlignment="1" applyProtection="1">
      <alignment horizontal="left"/>
      <protection hidden="1"/>
    </xf>
    <xf numFmtId="43" fontId="10" fillId="0" borderId="0" xfId="0" applyNumberFormat="1" applyFont="1" applyFill="1" applyBorder="1" applyProtection="1">
      <protection hidden="1"/>
    </xf>
    <xf numFmtId="0" fontId="19" fillId="2" borderId="2" xfId="0" applyFont="1" applyFill="1" applyBorder="1" applyAlignment="1" applyProtection="1">
      <alignment vertical="top" wrapText="1"/>
      <protection hidden="1"/>
    </xf>
    <xf numFmtId="0" fontId="19" fillId="2" borderId="5" xfId="0" applyFont="1" applyFill="1" applyBorder="1" applyAlignment="1" applyProtection="1">
      <alignment vertical="top" wrapText="1"/>
      <protection hidden="1"/>
    </xf>
    <xf numFmtId="0" fontId="19" fillId="2" borderId="3" xfId="0" applyFont="1" applyFill="1" applyBorder="1" applyAlignment="1" applyProtection="1">
      <alignment vertical="top" wrapText="1"/>
      <protection hidden="1"/>
    </xf>
    <xf numFmtId="0" fontId="12" fillId="2" borderId="2" xfId="0" applyFont="1" applyFill="1" applyBorder="1" applyAlignment="1" applyProtection="1">
      <alignment vertical="top" wrapText="1"/>
      <protection hidden="1"/>
    </xf>
    <xf numFmtId="0" fontId="12" fillId="2" borderId="5" xfId="0" applyFont="1" applyFill="1" applyBorder="1" applyAlignment="1" applyProtection="1">
      <alignment vertical="top" wrapText="1"/>
      <protection hidden="1"/>
    </xf>
    <xf numFmtId="0" fontId="12" fillId="2" borderId="3" xfId="0" applyFont="1" applyFill="1" applyBorder="1" applyAlignment="1" applyProtection="1">
      <alignment vertical="top" wrapText="1"/>
      <protection hidden="1"/>
    </xf>
    <xf numFmtId="0" fontId="12" fillId="2" borderId="12" xfId="0" applyFont="1" applyFill="1" applyBorder="1" applyAlignment="1" applyProtection="1">
      <alignment horizontal="left"/>
      <protection hidden="1"/>
    </xf>
    <xf numFmtId="0" fontId="14" fillId="2" borderId="9" xfId="0" applyFont="1" applyFill="1" applyBorder="1" applyProtection="1">
      <protection hidden="1"/>
    </xf>
    <xf numFmtId="0" fontId="12" fillId="2" borderId="13" xfId="0" applyFont="1" applyFill="1" applyBorder="1" applyProtection="1">
      <protection hidden="1"/>
    </xf>
    <xf numFmtId="0" fontId="12" fillId="5" borderId="21" xfId="0" applyFont="1" applyFill="1" applyBorder="1" applyProtection="1">
      <protection hidden="1"/>
    </xf>
    <xf numFmtId="0" fontId="12" fillId="2" borderId="10" xfId="0" applyFont="1" applyFill="1" applyBorder="1" applyProtection="1">
      <protection hidden="1"/>
    </xf>
    <xf numFmtId="0" fontId="13" fillId="2" borderId="10" xfId="0" applyFont="1" applyFill="1" applyBorder="1" applyAlignment="1" applyProtection="1">
      <protection hidden="1"/>
    </xf>
    <xf numFmtId="1" fontId="12" fillId="2" borderId="10" xfId="0" applyNumberFormat="1" applyFont="1" applyFill="1" applyBorder="1" applyAlignment="1" applyProtection="1">
      <alignment horizontal="left"/>
      <protection hidden="1"/>
    </xf>
    <xf numFmtId="0" fontId="12" fillId="5" borderId="32" xfId="0" applyFont="1" applyFill="1" applyBorder="1" applyProtection="1">
      <protection hidden="1"/>
    </xf>
    <xf numFmtId="0" fontId="12" fillId="2" borderId="10" xfId="0" applyFont="1" applyFill="1" applyBorder="1" applyAlignment="1" applyProtection="1">
      <alignment horizontal="left"/>
      <protection hidden="1"/>
    </xf>
    <xf numFmtId="0" fontId="12" fillId="2" borderId="15" xfId="0" applyFont="1" applyFill="1" applyBorder="1" applyAlignment="1" applyProtection="1">
      <alignment horizontal="left"/>
      <protection hidden="1"/>
    </xf>
    <xf numFmtId="0" fontId="12" fillId="5" borderId="29" xfId="0" applyFont="1" applyFill="1" applyBorder="1" applyProtection="1">
      <protection hidden="1"/>
    </xf>
    <xf numFmtId="0" fontId="13" fillId="2" borderId="15" xfId="0" applyFont="1" applyFill="1" applyBorder="1" applyAlignment="1" applyProtection="1">
      <alignment vertical="center" wrapText="1"/>
      <protection hidden="1"/>
    </xf>
    <xf numFmtId="0" fontId="19" fillId="2" borderId="10" xfId="0" applyFont="1" applyFill="1" applyBorder="1" applyAlignment="1" applyProtection="1"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Protection="1">
      <protection hidden="1"/>
    </xf>
    <xf numFmtId="0" fontId="11" fillId="2" borderId="8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left"/>
      <protection hidden="1"/>
    </xf>
    <xf numFmtId="0" fontId="9" fillId="2" borderId="12" xfId="0" applyFont="1" applyFill="1" applyBorder="1" applyAlignment="1" applyProtection="1">
      <alignment horizontal="right"/>
      <protection hidden="1"/>
    </xf>
    <xf numFmtId="0" fontId="11" fillId="2" borderId="12" xfId="0" applyFont="1" applyFill="1" applyBorder="1" applyAlignment="1" applyProtection="1">
      <protection hidden="1"/>
    </xf>
    <xf numFmtId="0" fontId="9" fillId="2" borderId="12" xfId="0" applyFont="1" applyFill="1" applyBorder="1" applyProtection="1">
      <protection hidden="1"/>
    </xf>
    <xf numFmtId="0" fontId="9" fillId="2" borderId="26" xfId="0" applyFont="1" applyFill="1" applyBorder="1" applyAlignment="1" applyProtection="1">
      <alignment horizontal="left"/>
      <protection hidden="1"/>
    </xf>
    <xf numFmtId="0" fontId="27" fillId="0" borderId="0" xfId="0" applyFont="1" applyFill="1" applyBorder="1" applyAlignment="1" applyProtection="1">
      <alignment horizontal="left" vertical="top" wrapText="1"/>
      <protection hidden="1"/>
    </xf>
    <xf numFmtId="0" fontId="28" fillId="0" borderId="0" xfId="0" applyFont="1" applyFill="1" applyBorder="1" applyAlignment="1" applyProtection="1">
      <alignment vertical="top" wrapText="1"/>
      <protection hidden="1"/>
    </xf>
    <xf numFmtId="0" fontId="27" fillId="0" borderId="0" xfId="0" applyFont="1" applyFill="1" applyBorder="1" applyAlignment="1" applyProtection="1">
      <alignment vertical="top" wrapText="1"/>
      <protection hidden="1"/>
    </xf>
    <xf numFmtId="43" fontId="28" fillId="0" borderId="0" xfId="0" applyNumberFormat="1" applyFont="1" applyFill="1" applyBorder="1" applyAlignment="1" applyProtection="1">
      <alignment vertical="top" wrapText="1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30" fillId="2" borderId="9" xfId="0" applyFont="1" applyFill="1" applyBorder="1" applyAlignment="1" applyProtection="1">
      <alignment horizontal="right" vertical="center"/>
      <protection hidden="1"/>
    </xf>
    <xf numFmtId="166" fontId="13" fillId="0" borderId="0" xfId="0" applyNumberFormat="1" applyFont="1" applyProtection="1">
      <protection hidden="1"/>
    </xf>
    <xf numFmtId="167" fontId="29" fillId="0" borderId="4" xfId="1" applyNumberFormat="1" applyFont="1" applyBorder="1" applyAlignment="1" applyProtection="1">
      <alignment horizontal="center" vertical="center" wrapText="1"/>
      <protection locked="0" hidden="1"/>
    </xf>
    <xf numFmtId="167" fontId="27" fillId="6" borderId="4" xfId="1" applyNumberFormat="1" applyFont="1" applyFill="1" applyBorder="1" applyAlignment="1" applyProtection="1">
      <alignment horizontal="center" vertical="top" wrapText="1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right"/>
      <protection hidden="1"/>
    </xf>
    <xf numFmtId="0" fontId="9" fillId="3" borderId="4" xfId="0" applyFont="1" applyFill="1" applyBorder="1" applyAlignment="1" applyProtection="1">
      <alignment horizontal="left"/>
      <protection locked="0" hidden="1"/>
    </xf>
    <xf numFmtId="0" fontId="13" fillId="2" borderId="12" xfId="0" applyFont="1" applyFill="1" applyBorder="1" applyAlignment="1" applyProtection="1">
      <alignment horizontal="right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9" fillId="3" borderId="4" xfId="0" applyFont="1" applyFill="1" applyBorder="1" applyAlignment="1" applyProtection="1">
      <alignment horizontal="center"/>
      <protection locked="0" hidden="1"/>
    </xf>
    <xf numFmtId="1" fontId="9" fillId="3" borderId="4" xfId="0" applyNumberFormat="1" applyFont="1" applyFill="1" applyBorder="1" applyAlignment="1" applyProtection="1">
      <alignment horizontal="left"/>
      <protection locked="0" hidden="1"/>
    </xf>
    <xf numFmtId="0" fontId="9" fillId="2" borderId="2" xfId="0" applyFont="1" applyFill="1" applyBorder="1" applyAlignment="1" applyProtection="1">
      <alignment horizontal="right"/>
      <protection hidden="1"/>
    </xf>
    <xf numFmtId="0" fontId="9" fillId="2" borderId="3" xfId="0" applyFont="1" applyFill="1" applyBorder="1" applyAlignment="1" applyProtection="1">
      <alignment horizontal="right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2" fillId="2" borderId="2" xfId="0" applyFont="1" applyFill="1" applyBorder="1" applyAlignment="1" applyProtection="1">
      <alignment horizontal="left"/>
      <protection hidden="1"/>
    </xf>
    <xf numFmtId="0" fontId="12" fillId="2" borderId="5" xfId="0" applyFont="1" applyFill="1" applyBorder="1" applyAlignment="1" applyProtection="1">
      <alignment horizontal="left"/>
      <protection hidden="1"/>
    </xf>
    <xf numFmtId="0" fontId="12" fillId="2" borderId="3" xfId="0" applyFont="1" applyFill="1" applyBorder="1" applyAlignment="1" applyProtection="1">
      <alignment horizontal="left"/>
      <protection hidden="1"/>
    </xf>
    <xf numFmtId="0" fontId="11" fillId="2" borderId="24" xfId="0" applyFont="1" applyFill="1" applyBorder="1" applyAlignment="1" applyProtection="1">
      <alignment horizontal="center"/>
      <protection hidden="1"/>
    </xf>
    <xf numFmtId="2" fontId="11" fillId="3" borderId="4" xfId="0" applyNumberFormat="1" applyFont="1" applyFill="1" applyBorder="1" applyAlignment="1" applyProtection="1">
      <alignment horizontal="center"/>
      <protection locked="0" hidden="1"/>
    </xf>
    <xf numFmtId="0" fontId="24" fillId="2" borderId="24" xfId="0" applyFont="1" applyFill="1" applyBorder="1" applyAlignment="1" applyProtection="1">
      <alignment horizontal="left" wrapText="1"/>
      <protection hidden="1"/>
    </xf>
    <xf numFmtId="0" fontId="9" fillId="0" borderId="2" xfId="0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horizontal="left"/>
      <protection hidden="1"/>
    </xf>
    <xf numFmtId="0" fontId="9" fillId="0" borderId="3" xfId="0" applyFont="1" applyFill="1" applyBorder="1" applyAlignment="1" applyProtection="1">
      <alignment horizontal="left"/>
      <protection hidden="1"/>
    </xf>
    <xf numFmtId="0" fontId="9" fillId="2" borderId="2" xfId="0" applyFont="1" applyFill="1" applyBorder="1" applyAlignment="1" applyProtection="1">
      <alignment horizontal="left"/>
      <protection hidden="1"/>
    </xf>
    <xf numFmtId="0" fontId="9" fillId="2" borderId="5" xfId="0" applyFont="1" applyFill="1" applyBorder="1" applyAlignment="1" applyProtection="1">
      <alignment horizontal="left"/>
      <protection hidden="1"/>
    </xf>
    <xf numFmtId="0" fontId="9" fillId="2" borderId="3" xfId="0" applyFont="1" applyFill="1" applyBorder="1" applyAlignment="1" applyProtection="1">
      <alignment horizontal="left"/>
      <protection hidden="1"/>
    </xf>
    <xf numFmtId="0" fontId="12" fillId="8" borderId="2" xfId="0" applyFont="1" applyFill="1" applyBorder="1" applyAlignment="1" applyProtection="1">
      <alignment horizontal="center" vertical="center" wrapText="1"/>
      <protection hidden="1"/>
    </xf>
    <xf numFmtId="0" fontId="12" fillId="8" borderId="5" xfId="0" applyFont="1" applyFill="1" applyBorder="1" applyAlignment="1" applyProtection="1">
      <alignment horizontal="center" vertical="center" wrapText="1"/>
      <protection hidden="1"/>
    </xf>
    <xf numFmtId="0" fontId="12" fillId="8" borderId="3" xfId="0" applyFont="1" applyFill="1" applyBorder="1" applyAlignment="1" applyProtection="1">
      <alignment horizontal="center" vertical="center" wrapText="1"/>
      <protection hidden="1"/>
    </xf>
    <xf numFmtId="0" fontId="19" fillId="2" borderId="2" xfId="0" applyFont="1" applyFill="1" applyBorder="1" applyAlignment="1" applyProtection="1">
      <alignment horizontal="left" vertical="top" wrapText="1"/>
      <protection locked="0" hidden="1"/>
    </xf>
    <xf numFmtId="0" fontId="19" fillId="2" borderId="5" xfId="0" applyFont="1" applyFill="1" applyBorder="1" applyAlignment="1" applyProtection="1">
      <alignment horizontal="left" vertical="top" wrapText="1"/>
      <protection locked="0" hidden="1"/>
    </xf>
    <xf numFmtId="0" fontId="19" fillId="2" borderId="3" xfId="0" applyFont="1" applyFill="1" applyBorder="1" applyAlignment="1" applyProtection="1">
      <alignment horizontal="left" vertical="top" wrapText="1"/>
      <protection locked="0" hidden="1"/>
    </xf>
    <xf numFmtId="43" fontId="11" fillId="3" borderId="4" xfId="1" applyFont="1" applyFill="1" applyBorder="1" applyAlignment="1" applyProtection="1">
      <alignment horizontal="center"/>
      <protection locked="0" hidden="1"/>
    </xf>
    <xf numFmtId="0" fontId="12" fillId="2" borderId="2" xfId="0" applyFont="1" applyFill="1" applyBorder="1" applyAlignment="1" applyProtection="1">
      <alignment horizontal="left" vertical="top" wrapText="1"/>
      <protection hidden="1"/>
    </xf>
    <xf numFmtId="0" fontId="12" fillId="2" borderId="5" xfId="0" applyFont="1" applyFill="1" applyBorder="1" applyAlignment="1" applyProtection="1">
      <alignment horizontal="left" vertical="top" wrapText="1"/>
      <protection hidden="1"/>
    </xf>
    <xf numFmtId="0" fontId="12" fillId="2" borderId="3" xfId="0" applyFont="1" applyFill="1" applyBorder="1" applyAlignment="1" applyProtection="1">
      <alignment horizontal="left" vertical="top" wrapText="1"/>
      <protection hidden="1"/>
    </xf>
    <xf numFmtId="0" fontId="12" fillId="2" borderId="2" xfId="0" applyFont="1" applyFill="1" applyBorder="1" applyAlignment="1" applyProtection="1">
      <alignment horizontal="left" vertical="center" wrapText="1"/>
      <protection hidden="1"/>
    </xf>
    <xf numFmtId="0" fontId="12" fillId="2" borderId="5" xfId="0" applyFont="1" applyFill="1" applyBorder="1" applyAlignment="1" applyProtection="1">
      <alignment horizontal="left" vertical="center" wrapText="1"/>
      <protection hidden="1"/>
    </xf>
    <xf numFmtId="0" fontId="12" fillId="2" borderId="3" xfId="0" applyFont="1" applyFill="1" applyBorder="1" applyAlignment="1" applyProtection="1">
      <alignment horizontal="left" vertical="center" wrapText="1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5" xfId="0" applyFont="1" applyFill="1" applyBorder="1" applyAlignment="1" applyProtection="1">
      <alignment horizontal="center" vertical="center" wrapText="1"/>
      <protection hidden="1"/>
    </xf>
    <xf numFmtId="0" fontId="12" fillId="2" borderId="3" xfId="0" applyFont="1" applyFill="1" applyBorder="1" applyAlignment="1" applyProtection="1">
      <alignment horizontal="center" vertical="center" wrapText="1"/>
      <protection hidden="1"/>
    </xf>
    <xf numFmtId="0" fontId="14" fillId="2" borderId="2" xfId="0" applyFont="1" applyFill="1" applyBorder="1" applyAlignment="1" applyProtection="1">
      <alignment horizontal="left" vertical="top" wrapText="1"/>
      <protection hidden="1"/>
    </xf>
    <xf numFmtId="0" fontId="14" fillId="2" borderId="5" xfId="0" applyFont="1" applyFill="1" applyBorder="1" applyAlignment="1" applyProtection="1">
      <alignment horizontal="left" vertical="top" wrapText="1"/>
      <protection hidden="1"/>
    </xf>
    <xf numFmtId="0" fontId="14" fillId="2" borderId="3" xfId="0" applyFont="1" applyFill="1" applyBorder="1" applyAlignment="1" applyProtection="1">
      <alignment horizontal="left" vertical="top" wrapText="1"/>
      <protection hidden="1"/>
    </xf>
    <xf numFmtId="0" fontId="20" fillId="0" borderId="0" xfId="3" applyFont="1" applyAlignment="1">
      <alignment horizontal="center" vertical="top"/>
    </xf>
    <xf numFmtId="0" fontId="22" fillId="0" borderId="0" xfId="3" applyFont="1" applyBorder="1" applyAlignment="1">
      <alignment horizontal="center" vertical="top" wrapText="1"/>
    </xf>
    <xf numFmtId="0" fontId="20" fillId="0" borderId="1" xfId="3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2" borderId="10" xfId="0" applyFont="1" applyFill="1" applyBorder="1" applyAlignment="1" applyProtection="1">
      <alignment horizontal="center"/>
      <protection hidden="1"/>
    </xf>
    <xf numFmtId="0" fontId="15" fillId="2" borderId="10" xfId="0" applyFont="1" applyFill="1" applyBorder="1" applyAlignment="1" applyProtection="1">
      <alignment horizontal="center"/>
      <protection hidden="1"/>
    </xf>
    <xf numFmtId="0" fontId="9" fillId="2" borderId="10" xfId="0" applyFont="1" applyFill="1" applyBorder="1" applyAlignment="1" applyProtection="1">
      <alignment horizontal="center"/>
      <protection hidden="1"/>
    </xf>
    <xf numFmtId="0" fontId="11" fillId="2" borderId="8" xfId="0" applyFont="1" applyFill="1" applyBorder="1" applyAlignment="1" applyProtection="1">
      <alignment horizontal="center"/>
      <protection hidden="1"/>
    </xf>
    <xf numFmtId="0" fontId="11" fillId="2" borderId="13" xfId="0" applyFont="1" applyFill="1" applyBorder="1" applyAlignment="1" applyProtection="1">
      <alignment horizontal="center"/>
      <protection hidden="1"/>
    </xf>
    <xf numFmtId="1" fontId="11" fillId="3" borderId="4" xfId="0" applyNumberFormat="1" applyFont="1" applyFill="1" applyBorder="1" applyAlignment="1" applyProtection="1">
      <alignment horizontal="center"/>
      <protection locked="0" hidden="1"/>
    </xf>
    <xf numFmtId="0" fontId="11" fillId="2" borderId="10" xfId="0" applyFont="1" applyFill="1" applyBorder="1" applyAlignment="1" applyProtection="1">
      <alignment horizontal="center"/>
      <protection hidden="1"/>
    </xf>
    <xf numFmtId="1" fontId="9" fillId="2" borderId="2" xfId="0" applyNumberFormat="1" applyFont="1" applyFill="1" applyBorder="1" applyAlignment="1" applyProtection="1">
      <alignment horizontal="center"/>
      <protection hidden="1"/>
    </xf>
    <xf numFmtId="1" fontId="9" fillId="2" borderId="3" xfId="0" applyNumberFormat="1" applyFont="1" applyFill="1" applyBorder="1" applyAlignment="1" applyProtection="1">
      <alignment horizontal="center"/>
      <protection hidden="1"/>
    </xf>
    <xf numFmtId="0" fontId="25" fillId="2" borderId="0" xfId="0" applyFont="1" applyFill="1" applyBorder="1" applyAlignment="1" applyProtection="1">
      <alignment horizontal="left"/>
      <protection hidden="1"/>
    </xf>
    <xf numFmtId="0" fontId="24" fillId="2" borderId="1" xfId="0" applyFont="1" applyFill="1" applyBorder="1" applyAlignment="1" applyProtection="1">
      <alignment horizontal="left" vertical="center" wrapText="1"/>
      <protection hidden="1"/>
    </xf>
    <xf numFmtId="0" fontId="24" fillId="2" borderId="1" xfId="0" applyFont="1" applyFill="1" applyBorder="1" applyAlignment="1" applyProtection="1">
      <alignment horizontal="left" wrapText="1"/>
      <protection hidden="1"/>
    </xf>
  </cellXfs>
  <cellStyles count="6">
    <cellStyle name="Migliaia" xfId="1" builtinId="3"/>
    <cellStyle name="Normal_SGM_2002_delivery(LG)" xfId="2"/>
    <cellStyle name="Normale" xfId="0" builtinId="0"/>
    <cellStyle name="Normale 2" xfId="3"/>
    <cellStyle name="Percentuale" xfId="4" builtinId="5"/>
    <cellStyle name="Stile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V295"/>
  <sheetViews>
    <sheetView zoomScaleSheetLayoutView="110" workbookViewId="0">
      <selection activeCell="F59" sqref="F59"/>
    </sheetView>
  </sheetViews>
  <sheetFormatPr defaultColWidth="0" defaultRowHeight="15.75" zeroHeight="1"/>
  <cols>
    <col min="1" max="1" width="4.28515625" style="25" customWidth="1"/>
    <col min="2" max="2" width="10.7109375" style="25" customWidth="1"/>
    <col min="3" max="3" width="45.85546875" style="25" customWidth="1"/>
    <col min="4" max="4" width="15.5703125" style="25" customWidth="1"/>
    <col min="5" max="5" width="14.140625" style="25" customWidth="1"/>
    <col min="6" max="6" width="9.28515625" style="25" customWidth="1"/>
    <col min="7" max="7" width="11" style="25" customWidth="1"/>
    <col min="8" max="8" width="3.28515625" style="78" customWidth="1"/>
    <col min="9" max="9" width="6.85546875" style="25" customWidth="1"/>
    <col min="10" max="10" width="1" style="25" customWidth="1"/>
    <col min="11" max="11" width="12.140625" style="54" hidden="1" customWidth="1"/>
    <col min="12" max="12" width="3.5703125" style="25" hidden="1" customWidth="1"/>
    <col min="13" max="13" width="7.7109375" style="25" hidden="1" customWidth="1"/>
    <col min="14" max="14" width="5.42578125" style="26" hidden="1" customWidth="1"/>
    <col min="15" max="18" width="12.140625" style="26" hidden="1" customWidth="1"/>
    <col min="19" max="22" width="12.140625" style="25" hidden="1" customWidth="1"/>
    <col min="23" max="16384" width="9.140625" style="25" hidden="1"/>
  </cols>
  <sheetData>
    <row r="1" spans="1:13">
      <c r="A1" s="20"/>
      <c r="B1" s="21"/>
      <c r="C1" s="21"/>
      <c r="D1" s="21"/>
      <c r="E1" s="21"/>
      <c r="F1" s="21"/>
      <c r="G1" s="21"/>
      <c r="H1" s="22"/>
      <c r="I1" s="23"/>
      <c r="J1" s="23"/>
      <c r="K1" s="24"/>
    </row>
    <row r="2" spans="1:13" ht="18">
      <c r="A2" s="27"/>
      <c r="B2" s="156" t="s">
        <v>209</v>
      </c>
      <c r="C2" s="156"/>
      <c r="D2" s="156"/>
      <c r="E2" s="156"/>
      <c r="F2" s="156"/>
      <c r="G2" s="156"/>
      <c r="H2" s="156"/>
      <c r="I2" s="28"/>
      <c r="J2" s="28"/>
      <c r="K2" s="29"/>
    </row>
    <row r="3" spans="1:13" ht="18">
      <c r="A3" s="27"/>
      <c r="B3" s="156" t="s">
        <v>151</v>
      </c>
      <c r="C3" s="156"/>
      <c r="D3" s="156"/>
      <c r="E3" s="156"/>
      <c r="F3" s="156"/>
      <c r="G3" s="156"/>
      <c r="H3" s="156"/>
      <c r="I3" s="28"/>
      <c r="J3" s="28"/>
      <c r="K3" s="29"/>
    </row>
    <row r="4" spans="1:13">
      <c r="A4" s="27"/>
      <c r="B4" s="157" t="s">
        <v>152</v>
      </c>
      <c r="C4" s="157"/>
      <c r="D4" s="157"/>
      <c r="E4" s="157"/>
      <c r="F4" s="157"/>
      <c r="G4" s="157"/>
      <c r="H4" s="157"/>
      <c r="I4" s="30"/>
      <c r="J4" s="30"/>
      <c r="K4" s="29"/>
    </row>
    <row r="5" spans="1:13" ht="4.5" customHeight="1">
      <c r="A5" s="31"/>
      <c r="B5" s="32"/>
      <c r="C5" s="32"/>
      <c r="D5" s="32"/>
      <c r="E5" s="32"/>
      <c r="F5" s="32"/>
      <c r="G5" s="32"/>
      <c r="H5" s="33"/>
      <c r="I5" s="34"/>
      <c r="J5" s="34"/>
      <c r="K5" s="35"/>
    </row>
    <row r="6" spans="1:13" ht="15.75" hidden="1" customHeight="1">
      <c r="A6" s="27"/>
      <c r="B6" s="36"/>
      <c r="C6" s="36"/>
      <c r="D6" s="36"/>
      <c r="E6" s="36"/>
      <c r="F6" s="36"/>
      <c r="G6" s="36"/>
      <c r="H6" s="37"/>
      <c r="I6" s="38"/>
      <c r="J6" s="38"/>
      <c r="K6" s="29"/>
    </row>
    <row r="7" spans="1:13" ht="15.75" hidden="1" customHeight="1">
      <c r="A7" s="27"/>
      <c r="B7" s="158"/>
      <c r="C7" s="158"/>
      <c r="D7" s="158"/>
      <c r="E7" s="158"/>
      <c r="F7" s="158"/>
      <c r="G7" s="158"/>
      <c r="H7" s="158"/>
      <c r="I7" s="39"/>
      <c r="J7" s="39"/>
      <c r="K7" s="29"/>
    </row>
    <row r="8" spans="1:13" ht="15.75" customHeight="1">
      <c r="A8" s="27"/>
      <c r="B8" s="36"/>
      <c r="C8" s="36"/>
      <c r="D8" s="36"/>
      <c r="E8" s="161"/>
      <c r="F8" s="161"/>
      <c r="G8" s="40"/>
      <c r="H8" s="41"/>
      <c r="I8" s="38"/>
      <c r="J8" s="38"/>
      <c r="K8" s="29"/>
    </row>
    <row r="9" spans="1:13" ht="15.75" customHeight="1">
      <c r="A9" s="27"/>
      <c r="B9" s="159" t="s">
        <v>173</v>
      </c>
      <c r="C9" s="159"/>
      <c r="D9" s="160"/>
      <c r="E9" s="160"/>
      <c r="F9" s="160"/>
      <c r="G9" s="160"/>
      <c r="H9" s="160"/>
      <c r="I9" s="42"/>
      <c r="J9" s="42"/>
      <c r="K9" s="29"/>
    </row>
    <row r="10" spans="1:13" ht="15.75" customHeight="1">
      <c r="A10" s="27"/>
      <c r="B10" s="165" t="s">
        <v>208</v>
      </c>
      <c r="C10" s="166"/>
      <c r="D10" s="163"/>
      <c r="E10" s="163"/>
      <c r="F10" s="163"/>
      <c r="G10" s="163"/>
      <c r="H10" s="163"/>
      <c r="I10" s="39"/>
      <c r="J10" s="39"/>
      <c r="K10" s="29"/>
    </row>
    <row r="11" spans="1:13" ht="15.75" customHeight="1">
      <c r="A11" s="27"/>
      <c r="B11" s="165" t="s">
        <v>207</v>
      </c>
      <c r="C11" s="166"/>
      <c r="D11" s="164"/>
      <c r="E11" s="164"/>
      <c r="F11" s="164"/>
      <c r="G11" s="164"/>
      <c r="H11" s="164"/>
      <c r="I11" s="42"/>
      <c r="J11" s="42"/>
      <c r="K11" s="29"/>
    </row>
    <row r="12" spans="1:13" ht="15.75" customHeight="1">
      <c r="A12" s="27"/>
      <c r="B12" s="43"/>
      <c r="C12" s="43"/>
      <c r="D12" s="44"/>
      <c r="E12" s="44"/>
      <c r="F12" s="44"/>
      <c r="G12" s="44"/>
      <c r="H12" s="45"/>
      <c r="I12" s="42"/>
      <c r="J12" s="42"/>
      <c r="K12" s="29"/>
    </row>
    <row r="13" spans="1:13" ht="4.5" customHeight="1">
      <c r="A13" s="31"/>
      <c r="B13" s="32"/>
      <c r="C13" s="32"/>
      <c r="D13" s="32"/>
      <c r="E13" s="32"/>
      <c r="F13" s="32"/>
      <c r="G13" s="32"/>
      <c r="H13" s="33"/>
      <c r="I13" s="34"/>
      <c r="J13" s="34"/>
      <c r="K13" s="35"/>
    </row>
    <row r="14" spans="1:13" ht="15.75" customHeight="1">
      <c r="A14" s="27"/>
      <c r="B14" s="167" t="s">
        <v>217</v>
      </c>
      <c r="C14" s="167"/>
      <c r="D14" s="167"/>
      <c r="E14" s="167"/>
      <c r="F14" s="167"/>
      <c r="G14" s="167"/>
      <c r="H14" s="167"/>
      <c r="I14" s="46"/>
      <c r="J14" s="46"/>
      <c r="K14" s="29"/>
    </row>
    <row r="15" spans="1:13" ht="15.75" customHeight="1">
      <c r="A15" s="27"/>
      <c r="B15" s="43"/>
      <c r="C15" s="43"/>
      <c r="D15" s="97"/>
      <c r="E15" s="97"/>
      <c r="F15" s="97"/>
      <c r="H15" s="47"/>
      <c r="I15" s="42"/>
      <c r="J15" s="42"/>
      <c r="K15" s="29"/>
    </row>
    <row r="16" spans="1:13" ht="30" customHeight="1">
      <c r="A16" s="27"/>
      <c r="B16" s="193" t="s">
        <v>211</v>
      </c>
      <c r="C16" s="194"/>
      <c r="D16" s="194"/>
      <c r="E16" s="194"/>
      <c r="F16" s="195"/>
      <c r="G16" s="48"/>
      <c r="H16" s="47"/>
      <c r="I16" s="42"/>
      <c r="J16" s="42"/>
      <c r="K16" s="29"/>
      <c r="M16" s="26"/>
    </row>
    <row r="17" spans="1:19" ht="13.5" customHeight="1">
      <c r="A17" s="27"/>
      <c r="B17" s="80"/>
      <c r="C17" s="80"/>
      <c r="D17" s="80"/>
      <c r="E17" s="80"/>
      <c r="F17" s="36"/>
      <c r="G17" s="48"/>
      <c r="H17" s="47"/>
      <c r="I17" s="42"/>
      <c r="J17" s="42"/>
      <c r="K17" s="29"/>
      <c r="M17" s="26"/>
      <c r="O17" s="84"/>
      <c r="P17" s="84"/>
      <c r="Q17" s="84"/>
      <c r="R17" s="84"/>
      <c r="S17" s="85"/>
    </row>
    <row r="18" spans="1:19" ht="18" customHeight="1">
      <c r="A18" s="27"/>
      <c r="B18" s="180"/>
      <c r="C18" s="181"/>
      <c r="D18" s="181"/>
      <c r="E18" s="182"/>
      <c r="F18" s="81">
        <f>SUM(F19:F23)</f>
        <v>0</v>
      </c>
      <c r="G18" s="49" t="s">
        <v>202</v>
      </c>
      <c r="H18" s="47"/>
      <c r="I18" s="42"/>
      <c r="J18" s="42"/>
      <c r="K18" s="29"/>
      <c r="M18" s="26"/>
      <c r="O18" s="84"/>
      <c r="P18" s="147"/>
      <c r="Q18" s="86"/>
      <c r="R18" s="84"/>
      <c r="S18" s="85"/>
    </row>
    <row r="19" spans="1:19">
      <c r="A19" s="127">
        <v>3</v>
      </c>
      <c r="B19" s="187" t="s">
        <v>212</v>
      </c>
      <c r="C19" s="188"/>
      <c r="D19" s="188"/>
      <c r="E19" s="189"/>
      <c r="F19" s="117"/>
      <c r="G19" s="48"/>
      <c r="H19" s="47"/>
      <c r="I19" s="42"/>
      <c r="J19" s="42"/>
      <c r="K19" s="29"/>
      <c r="M19" s="26"/>
      <c r="O19" s="84"/>
      <c r="P19" s="148"/>
      <c r="Q19" s="87"/>
      <c r="R19" s="84"/>
      <c r="S19" s="85"/>
    </row>
    <row r="20" spans="1:19">
      <c r="A20" s="127">
        <v>3</v>
      </c>
      <c r="B20" s="187" t="s">
        <v>213</v>
      </c>
      <c r="C20" s="188"/>
      <c r="D20" s="188"/>
      <c r="E20" s="189"/>
      <c r="F20" s="117"/>
      <c r="G20" s="48"/>
      <c r="H20" s="47"/>
      <c r="I20" s="42"/>
      <c r="J20" s="42"/>
      <c r="K20" s="29"/>
      <c r="M20" s="26"/>
      <c r="O20" s="84"/>
      <c r="P20" s="148"/>
      <c r="Q20" s="87"/>
      <c r="R20" s="84"/>
      <c r="S20" s="85"/>
    </row>
    <row r="21" spans="1:19">
      <c r="A21" s="127">
        <v>2</v>
      </c>
      <c r="B21" s="187" t="s">
        <v>214</v>
      </c>
      <c r="C21" s="188"/>
      <c r="D21" s="188"/>
      <c r="E21" s="189"/>
      <c r="F21" s="117"/>
      <c r="G21" s="48"/>
      <c r="H21" s="47"/>
      <c r="I21" s="42"/>
      <c r="J21" s="42"/>
      <c r="K21" s="29"/>
      <c r="M21" s="26"/>
      <c r="O21" s="84"/>
      <c r="P21" s="148"/>
      <c r="Q21" s="87"/>
      <c r="R21" s="84"/>
      <c r="S21" s="85"/>
    </row>
    <row r="22" spans="1:19">
      <c r="A22" s="127">
        <v>2</v>
      </c>
      <c r="B22" s="196" t="s">
        <v>215</v>
      </c>
      <c r="C22" s="197"/>
      <c r="D22" s="197"/>
      <c r="E22" s="198"/>
      <c r="F22" s="117"/>
      <c r="G22" s="48"/>
      <c r="H22" s="47"/>
      <c r="I22" s="42"/>
      <c r="J22" s="42"/>
      <c r="K22" s="29"/>
      <c r="M22" s="26"/>
      <c r="O22" s="84"/>
      <c r="P22" s="148"/>
      <c r="Q22" s="87"/>
      <c r="R22" s="84"/>
      <c r="S22" s="85"/>
    </row>
    <row r="23" spans="1:19">
      <c r="A23" s="127">
        <v>1</v>
      </c>
      <c r="B23" s="187" t="s">
        <v>216</v>
      </c>
      <c r="C23" s="188"/>
      <c r="D23" s="188"/>
      <c r="E23" s="189"/>
      <c r="F23" s="117"/>
      <c r="G23" s="48"/>
      <c r="H23" s="47"/>
      <c r="I23" s="42"/>
      <c r="J23" s="42"/>
      <c r="K23" s="29"/>
      <c r="M23" s="26"/>
      <c r="O23" s="84"/>
      <c r="P23" s="148"/>
      <c r="Q23" s="87"/>
      <c r="R23" s="84"/>
      <c r="S23" s="85"/>
    </row>
    <row r="24" spans="1:19" ht="15.75" customHeight="1">
      <c r="A24" s="27"/>
      <c r="B24" s="173"/>
      <c r="C24" s="173"/>
      <c r="D24" s="173"/>
      <c r="E24" s="173"/>
      <c r="F24" s="36"/>
      <c r="G24" s="36"/>
      <c r="H24" s="47"/>
      <c r="I24" s="42"/>
      <c r="J24" s="42"/>
      <c r="K24" s="29" t="s">
        <v>156</v>
      </c>
      <c r="M24" s="26"/>
      <c r="O24" s="84"/>
      <c r="P24" s="148"/>
      <c r="Q24" s="87"/>
      <c r="R24" s="84"/>
      <c r="S24" s="85"/>
    </row>
    <row r="25" spans="1:19" ht="6.75" customHeight="1">
      <c r="A25" s="31"/>
      <c r="B25" s="32"/>
      <c r="C25" s="32"/>
      <c r="D25" s="32"/>
      <c r="E25" s="32"/>
      <c r="F25" s="32"/>
      <c r="G25" s="32"/>
      <c r="H25" s="33"/>
      <c r="I25" s="34"/>
      <c r="J25" s="51"/>
      <c r="K25" s="29"/>
      <c r="M25" s="26"/>
      <c r="O25" s="84"/>
      <c r="P25" s="149"/>
      <c r="Q25" s="88"/>
      <c r="R25" s="84"/>
      <c r="S25" s="85"/>
    </row>
    <row r="26" spans="1:19" ht="15.75" customHeight="1">
      <c r="A26" s="27"/>
      <c r="B26" s="171" t="s">
        <v>229</v>
      </c>
      <c r="C26" s="171"/>
      <c r="D26" s="171"/>
      <c r="E26" s="171"/>
      <c r="F26" s="171"/>
      <c r="G26" s="171"/>
      <c r="H26" s="171"/>
      <c r="I26" s="46"/>
      <c r="J26" s="46"/>
      <c r="K26" s="29"/>
      <c r="M26" s="26"/>
      <c r="O26" s="84"/>
      <c r="P26" s="84"/>
      <c r="Q26" s="84"/>
      <c r="R26" s="84"/>
      <c r="S26" s="85"/>
    </row>
    <row r="27" spans="1:19" ht="15.75" customHeight="1">
      <c r="A27" s="27"/>
      <c r="B27" s="96"/>
      <c r="C27" s="96"/>
      <c r="D27" s="96"/>
      <c r="E27" s="96"/>
      <c r="F27" s="96"/>
      <c r="G27" s="96"/>
      <c r="H27" s="52"/>
      <c r="I27" s="46"/>
      <c r="J27" s="46"/>
      <c r="K27" s="29"/>
      <c r="M27" s="26"/>
      <c r="O27" s="84"/>
      <c r="P27" s="84"/>
      <c r="Q27" s="84"/>
      <c r="R27" s="84"/>
      <c r="S27" s="85"/>
    </row>
    <row r="28" spans="1:19" ht="30" customHeight="1">
      <c r="A28" s="27"/>
      <c r="B28" s="190" t="s">
        <v>218</v>
      </c>
      <c r="C28" s="191"/>
      <c r="D28" s="191"/>
      <c r="E28" s="191"/>
      <c r="F28" s="192"/>
      <c r="G28" s="48"/>
      <c r="H28" s="47"/>
      <c r="I28" s="42"/>
      <c r="J28" s="42"/>
      <c r="K28" s="29"/>
      <c r="M28" s="26"/>
    </row>
    <row r="29" spans="1:19" ht="13.5" customHeight="1">
      <c r="A29" s="27"/>
      <c r="B29" s="80"/>
      <c r="C29" s="80"/>
      <c r="D29" s="80"/>
      <c r="E29" s="80"/>
      <c r="F29" s="36"/>
      <c r="G29" s="48"/>
      <c r="H29" s="47"/>
      <c r="I29" s="42"/>
      <c r="J29" s="42"/>
      <c r="K29" s="29"/>
      <c r="M29" s="26"/>
      <c r="O29" s="84"/>
      <c r="P29" s="84"/>
      <c r="Q29" s="84"/>
      <c r="R29" s="84"/>
      <c r="S29" s="85"/>
    </row>
    <row r="30" spans="1:19" ht="18" customHeight="1">
      <c r="A30" s="27"/>
      <c r="B30" s="180"/>
      <c r="C30" s="181"/>
      <c r="D30" s="181"/>
      <c r="E30" s="182"/>
      <c r="F30" s="81">
        <f>+O33+P33</f>
        <v>0</v>
      </c>
      <c r="G30" s="49" t="s">
        <v>244</v>
      </c>
      <c r="H30" s="47"/>
      <c r="I30" s="42"/>
      <c r="J30" s="42"/>
      <c r="K30" s="29">
        <v>10</v>
      </c>
      <c r="M30" s="26"/>
      <c r="O30" s="84"/>
      <c r="P30" s="147"/>
      <c r="Q30" s="86"/>
      <c r="R30" s="84"/>
      <c r="S30" s="85"/>
    </row>
    <row r="31" spans="1:19">
      <c r="A31" s="127"/>
      <c r="B31" s="187" t="s">
        <v>219</v>
      </c>
      <c r="C31" s="188"/>
      <c r="D31" s="188"/>
      <c r="E31" s="189"/>
      <c r="F31" s="117">
        <v>0</v>
      </c>
      <c r="G31" s="48"/>
      <c r="H31" s="47"/>
      <c r="I31" s="42"/>
      <c r="J31" s="42"/>
      <c r="K31" s="29"/>
      <c r="M31" s="26"/>
      <c r="O31" s="84">
        <v>5</v>
      </c>
      <c r="P31" s="148">
        <v>3</v>
      </c>
      <c r="Q31" s="87"/>
      <c r="R31" s="84"/>
      <c r="S31" s="85"/>
    </row>
    <row r="32" spans="1:19">
      <c r="A32" s="127"/>
      <c r="B32" s="187" t="s">
        <v>220</v>
      </c>
      <c r="C32" s="188"/>
      <c r="D32" s="188"/>
      <c r="E32" s="189"/>
      <c r="F32" s="117">
        <v>0</v>
      </c>
      <c r="G32" s="118" t="str">
        <f>IF(F31=5,IF(F32&gt;0,"Valore non ammesso",""),"")</f>
        <v/>
      </c>
      <c r="H32" s="47"/>
      <c r="I32" s="42"/>
      <c r="J32" s="42"/>
      <c r="K32" s="29"/>
      <c r="M32" s="26"/>
      <c r="O32" s="84">
        <v>0</v>
      </c>
      <c r="P32" s="148">
        <v>0</v>
      </c>
      <c r="Q32" s="87"/>
      <c r="R32" s="84"/>
      <c r="S32" s="85"/>
    </row>
    <row r="33" spans="1:19">
      <c r="A33" s="127"/>
      <c r="B33" s="187" t="s">
        <v>221</v>
      </c>
      <c r="C33" s="188"/>
      <c r="D33" s="188"/>
      <c r="E33" s="189"/>
      <c r="F33" s="117">
        <v>0</v>
      </c>
      <c r="G33" s="48"/>
      <c r="H33" s="47"/>
      <c r="I33" s="42"/>
      <c r="J33" s="42"/>
      <c r="K33" s="29"/>
      <c r="M33" s="26"/>
      <c r="O33" s="119">
        <f>MAX(F31:F32)</f>
        <v>0</v>
      </c>
      <c r="P33" s="150">
        <f>MAX(F33:F34)</f>
        <v>0</v>
      </c>
      <c r="Q33" s="87"/>
      <c r="R33" s="84"/>
      <c r="S33" s="85"/>
    </row>
    <row r="34" spans="1:19">
      <c r="A34" s="127"/>
      <c r="B34" s="187" t="s">
        <v>222</v>
      </c>
      <c r="C34" s="188"/>
      <c r="D34" s="188"/>
      <c r="E34" s="189"/>
      <c r="F34" s="117">
        <v>0</v>
      </c>
      <c r="G34" s="118" t="str">
        <f>IF(F31=5,IF(F32&gt;0,"Valore non ammesso",""),"")</f>
        <v/>
      </c>
      <c r="H34" s="47"/>
      <c r="I34" s="42"/>
      <c r="J34" s="42"/>
      <c r="K34" s="29"/>
      <c r="M34" s="26"/>
      <c r="O34" s="84"/>
      <c r="P34" s="148"/>
      <c r="Q34" s="87"/>
      <c r="R34" s="84"/>
      <c r="S34" s="85"/>
    </row>
    <row r="35" spans="1:19" ht="15.75" customHeight="1">
      <c r="A35" s="27"/>
      <c r="B35" s="96"/>
      <c r="C35" s="96"/>
      <c r="D35" s="96"/>
      <c r="E35" s="36"/>
      <c r="F35" s="36"/>
      <c r="G35" s="36"/>
      <c r="H35" s="47"/>
      <c r="I35" s="42"/>
      <c r="J35" s="42"/>
      <c r="K35" s="29" t="s">
        <v>156</v>
      </c>
      <c r="M35" s="26"/>
      <c r="O35" s="84"/>
      <c r="P35" s="148"/>
      <c r="Q35" s="87"/>
      <c r="R35" s="84"/>
      <c r="S35" s="85"/>
    </row>
    <row r="36" spans="1:19" ht="7.5" customHeight="1">
      <c r="A36" s="31"/>
      <c r="B36" s="32"/>
      <c r="C36" s="32"/>
      <c r="D36" s="32"/>
      <c r="E36" s="32"/>
      <c r="F36" s="32"/>
      <c r="G36" s="32"/>
      <c r="H36" s="33"/>
      <c r="I36" s="34"/>
      <c r="J36" s="51"/>
      <c r="K36" s="29"/>
      <c r="M36" s="26"/>
    </row>
    <row r="37" spans="1:19" ht="15.75" customHeight="1">
      <c r="A37" s="27"/>
      <c r="B37" s="167" t="s">
        <v>198</v>
      </c>
      <c r="C37" s="167"/>
      <c r="D37" s="167"/>
      <c r="E37" s="167"/>
      <c r="F37" s="167"/>
      <c r="G37" s="167"/>
      <c r="H37" s="167"/>
      <c r="I37" s="46"/>
      <c r="J37" s="46"/>
      <c r="K37" s="29"/>
      <c r="M37" s="26"/>
    </row>
    <row r="38" spans="1:19" ht="15.75" customHeight="1">
      <c r="A38" s="27"/>
      <c r="B38" s="43"/>
      <c r="C38" s="43"/>
      <c r="D38" s="96"/>
      <c r="E38" s="96"/>
      <c r="F38" s="96"/>
      <c r="G38" s="99"/>
      <c r="H38" s="47"/>
      <c r="I38" s="42"/>
      <c r="J38" s="42"/>
      <c r="K38" s="29"/>
      <c r="M38" s="26"/>
    </row>
    <row r="39" spans="1:19" ht="15.75" customHeight="1">
      <c r="A39" s="27"/>
      <c r="B39" s="168" t="s">
        <v>162</v>
      </c>
      <c r="C39" s="169"/>
      <c r="D39" s="169"/>
      <c r="E39" s="170"/>
      <c r="F39" s="98"/>
      <c r="G39" s="99"/>
      <c r="H39" s="47"/>
      <c r="I39" s="42"/>
      <c r="J39" s="42"/>
      <c r="K39" s="29" t="s">
        <v>157</v>
      </c>
      <c r="M39" s="26"/>
      <c r="N39" s="26" t="s">
        <v>174</v>
      </c>
    </row>
    <row r="40" spans="1:19" ht="15.75" customHeight="1">
      <c r="A40" s="27"/>
      <c r="B40" s="43"/>
      <c r="C40" s="43"/>
      <c r="D40" s="55"/>
      <c r="E40" s="55"/>
      <c r="F40" s="56" t="s">
        <v>210</v>
      </c>
      <c r="G40" s="19">
        <f>IF(F39="Si",12,0)</f>
        <v>0</v>
      </c>
      <c r="H40" s="47"/>
      <c r="I40" s="42"/>
      <c r="J40" s="42"/>
      <c r="K40" s="29">
        <v>12</v>
      </c>
      <c r="M40" s="26"/>
      <c r="N40" s="26" t="s">
        <v>204</v>
      </c>
    </row>
    <row r="41" spans="1:19" ht="15.75" customHeight="1" thickBot="1">
      <c r="A41" s="27"/>
      <c r="B41" s="43"/>
      <c r="C41" s="43"/>
      <c r="D41" s="50"/>
      <c r="E41" s="50"/>
      <c r="F41" s="56"/>
      <c r="G41" s="47"/>
      <c r="H41" s="47"/>
      <c r="I41" s="42"/>
      <c r="J41" s="42"/>
      <c r="K41" s="29"/>
      <c r="M41" s="26"/>
    </row>
    <row r="42" spans="1:19" ht="6.75" customHeight="1">
      <c r="A42" s="57"/>
      <c r="B42" s="58"/>
      <c r="C42" s="58"/>
      <c r="D42" s="58"/>
      <c r="E42" s="58"/>
      <c r="F42" s="58"/>
      <c r="G42" s="58"/>
      <c r="H42" s="59"/>
      <c r="I42" s="60"/>
      <c r="J42" s="51"/>
      <c r="K42" s="29"/>
      <c r="M42" s="26"/>
    </row>
    <row r="43" spans="1:19" ht="15.75" customHeight="1">
      <c r="A43" s="27"/>
      <c r="B43" s="167" t="s">
        <v>230</v>
      </c>
      <c r="C43" s="167"/>
      <c r="D43" s="167"/>
      <c r="E43" s="167"/>
      <c r="F43" s="167"/>
      <c r="G43" s="167"/>
      <c r="H43" s="167"/>
      <c r="I43" s="46"/>
      <c r="J43" s="46"/>
      <c r="K43" s="29"/>
      <c r="M43" s="26"/>
    </row>
    <row r="44" spans="1:19" ht="15.75" customHeight="1">
      <c r="A44" s="27"/>
      <c r="B44" s="43"/>
      <c r="C44" s="43"/>
      <c r="D44" s="96"/>
      <c r="E44" s="96"/>
      <c r="F44" s="96"/>
      <c r="G44" s="99"/>
      <c r="H44" s="47"/>
      <c r="I44" s="42"/>
      <c r="J44" s="42"/>
      <c r="K44" s="29" t="s">
        <v>156</v>
      </c>
      <c r="M44" s="26"/>
    </row>
    <row r="45" spans="1:19" ht="30" customHeight="1">
      <c r="A45" s="27"/>
      <c r="B45" s="190" t="s">
        <v>224</v>
      </c>
      <c r="C45" s="191"/>
      <c r="D45" s="191"/>
      <c r="E45" s="192"/>
      <c r="F45" s="83"/>
      <c r="G45" s="48"/>
      <c r="H45" s="47"/>
      <c r="I45" s="42"/>
      <c r="J45" s="42"/>
      <c r="K45" s="29">
        <v>3</v>
      </c>
      <c r="M45" s="26"/>
    </row>
    <row r="46" spans="1:19" ht="13.5" customHeight="1">
      <c r="A46" s="27"/>
      <c r="B46" s="80"/>
      <c r="C46" s="80"/>
      <c r="D46" s="80"/>
      <c r="E46" s="80"/>
      <c r="F46" s="36"/>
      <c r="G46" s="48"/>
      <c r="H46" s="47"/>
      <c r="I46" s="42"/>
      <c r="J46" s="42"/>
      <c r="K46" s="29"/>
      <c r="M46" s="26"/>
      <c r="N46" s="26">
        <v>3</v>
      </c>
      <c r="O46" s="120" t="s">
        <v>226</v>
      </c>
      <c r="P46" s="121"/>
      <c r="Q46" s="121"/>
      <c r="R46" s="122"/>
      <c r="S46" s="85"/>
    </row>
    <row r="47" spans="1:19" ht="18" customHeight="1">
      <c r="A47" s="27"/>
      <c r="B47" s="180"/>
      <c r="C47" s="181"/>
      <c r="D47" s="181"/>
      <c r="E47" s="182"/>
      <c r="F47" s="81">
        <f>SUM(F48:F48)</f>
        <v>0</v>
      </c>
      <c r="G47" s="49" t="s">
        <v>225</v>
      </c>
      <c r="H47" s="47"/>
      <c r="I47" s="42"/>
      <c r="J47" s="42"/>
      <c r="K47" s="29"/>
      <c r="M47" s="26"/>
      <c r="N47" s="26">
        <v>1</v>
      </c>
      <c r="O47" s="123" t="s">
        <v>227</v>
      </c>
      <c r="P47" s="124"/>
      <c r="Q47" s="124"/>
      <c r="R47" s="125"/>
      <c r="S47" s="85"/>
    </row>
    <row r="48" spans="1:19" ht="26.25" customHeight="1">
      <c r="A48" s="127"/>
      <c r="B48" s="183" t="s">
        <v>245</v>
      </c>
      <c r="C48" s="184"/>
      <c r="D48" s="184"/>
      <c r="E48" s="185"/>
      <c r="F48" s="82">
        <f>IF(B48=O46,3,IF(B48=O47,1,IF(B48=O48,1,0)))</f>
        <v>0</v>
      </c>
      <c r="G48" s="48"/>
      <c r="H48" s="47"/>
      <c r="I48" s="42"/>
      <c r="J48" s="42"/>
      <c r="K48" s="29"/>
      <c r="M48" s="26"/>
      <c r="N48" s="26">
        <v>1</v>
      </c>
      <c r="O48" s="123" t="s">
        <v>228</v>
      </c>
      <c r="P48" s="124"/>
      <c r="Q48" s="124"/>
      <c r="R48" s="125"/>
      <c r="S48" s="85"/>
    </row>
    <row r="49" spans="1:19" ht="15.75" customHeight="1">
      <c r="A49" s="27"/>
      <c r="B49" s="96"/>
      <c r="C49" s="96"/>
      <c r="D49" s="96"/>
      <c r="E49" s="96"/>
      <c r="F49" s="145"/>
      <c r="G49" s="145"/>
      <c r="H49" s="126"/>
      <c r="I49" s="146"/>
      <c r="J49" s="42"/>
      <c r="K49" s="29" t="s">
        <v>156</v>
      </c>
      <c r="M49" s="26"/>
      <c r="O49" s="84" t="s">
        <v>245</v>
      </c>
      <c r="P49" s="148"/>
      <c r="Q49" s="87"/>
      <c r="R49" s="84"/>
      <c r="S49" s="85"/>
    </row>
    <row r="50" spans="1:19" ht="6.75" customHeight="1">
      <c r="A50" s="31"/>
      <c r="B50" s="32"/>
      <c r="C50" s="32"/>
      <c r="D50" s="32"/>
      <c r="E50" s="32"/>
      <c r="F50" s="61"/>
      <c r="G50" s="61"/>
      <c r="H50" s="62"/>
      <c r="I50" s="89"/>
      <c r="J50" s="51"/>
      <c r="K50" s="29"/>
      <c r="M50" s="26"/>
    </row>
    <row r="51" spans="1:19" ht="15.75" customHeight="1">
      <c r="A51" s="27"/>
      <c r="B51" s="167" t="s">
        <v>231</v>
      </c>
      <c r="C51" s="167"/>
      <c r="D51" s="167"/>
      <c r="E51" s="167"/>
      <c r="F51" s="167"/>
      <c r="G51" s="167"/>
      <c r="H51" s="167"/>
      <c r="I51" s="42"/>
      <c r="J51" s="42"/>
      <c r="K51" s="29"/>
      <c r="M51" s="26"/>
    </row>
    <row r="52" spans="1:19" ht="15.75" customHeight="1">
      <c r="A52" s="27"/>
      <c r="B52" s="43"/>
      <c r="C52" s="43"/>
      <c r="D52" s="96"/>
      <c r="E52" s="96"/>
      <c r="F52" s="96"/>
      <c r="G52" s="99"/>
      <c r="H52" s="47"/>
      <c r="I52" s="42"/>
      <c r="J52" s="42"/>
      <c r="K52" s="29" t="s">
        <v>156</v>
      </c>
      <c r="M52" s="26"/>
    </row>
    <row r="53" spans="1:19" ht="15.75" customHeight="1">
      <c r="A53" s="27"/>
      <c r="B53" s="177" t="s">
        <v>223</v>
      </c>
      <c r="C53" s="178"/>
      <c r="D53" s="178"/>
      <c r="E53" s="179"/>
      <c r="F53" s="98" t="s">
        <v>204</v>
      </c>
      <c r="G53" s="99"/>
      <c r="H53" s="63"/>
      <c r="I53" s="42"/>
      <c r="J53" s="42"/>
      <c r="K53" s="29">
        <v>3</v>
      </c>
      <c r="M53" s="26"/>
    </row>
    <row r="54" spans="1:19" ht="15.75" customHeight="1">
      <c r="A54" s="27"/>
      <c r="B54" s="43"/>
      <c r="C54" s="43"/>
      <c r="D54" s="50"/>
      <c r="E54" s="50"/>
      <c r="F54" s="56" t="s">
        <v>240</v>
      </c>
      <c r="G54" s="18">
        <f>IF(F53="Si",3,0)</f>
        <v>0</v>
      </c>
      <c r="H54" s="47"/>
      <c r="I54" s="42"/>
      <c r="J54" s="42"/>
      <c r="K54" s="29"/>
      <c r="M54" s="26"/>
    </row>
    <row r="55" spans="1:19" ht="15.75" customHeight="1">
      <c r="A55" s="27"/>
      <c r="B55" s="43"/>
      <c r="C55" s="143"/>
      <c r="D55" s="144"/>
      <c r="E55" s="144"/>
      <c r="F55" s="126"/>
      <c r="G55" s="47"/>
      <c r="H55" s="47"/>
      <c r="I55" s="42"/>
      <c r="J55" s="42"/>
      <c r="K55" s="29"/>
      <c r="M55" s="26"/>
    </row>
    <row r="56" spans="1:19" ht="6.75" customHeight="1">
      <c r="A56" s="31"/>
      <c r="B56" s="32"/>
      <c r="C56" s="61"/>
      <c r="D56" s="61"/>
      <c r="E56" s="61"/>
      <c r="F56" s="61"/>
      <c r="G56" s="32"/>
      <c r="H56" s="33"/>
      <c r="I56" s="34"/>
      <c r="J56" s="51"/>
      <c r="K56" s="29"/>
    </row>
    <row r="57" spans="1:19" ht="15.75" customHeight="1">
      <c r="A57" s="27"/>
      <c r="B57" s="167" t="s">
        <v>237</v>
      </c>
      <c r="C57" s="167"/>
      <c r="D57" s="167"/>
      <c r="E57" s="167"/>
      <c r="F57" s="167"/>
      <c r="G57" s="167"/>
      <c r="H57" s="167"/>
      <c r="I57" s="42"/>
      <c r="J57" s="42"/>
      <c r="K57" s="29"/>
      <c r="M57" s="26"/>
    </row>
    <row r="58" spans="1:19" ht="15.75" customHeight="1">
      <c r="A58" s="27"/>
      <c r="B58" s="43"/>
      <c r="C58" s="43"/>
      <c r="D58" s="96"/>
      <c r="E58" s="96"/>
      <c r="F58" s="96"/>
      <c r="G58" s="99"/>
      <c r="H58" s="47"/>
      <c r="I58" s="42"/>
      <c r="J58" s="42"/>
      <c r="K58" s="29" t="s">
        <v>156</v>
      </c>
      <c r="M58" s="26"/>
    </row>
    <row r="59" spans="1:19" ht="15.75" customHeight="1">
      <c r="A59" s="27"/>
      <c r="B59" s="177" t="s">
        <v>243</v>
      </c>
      <c r="C59" s="178"/>
      <c r="D59" s="178"/>
      <c r="E59" s="179"/>
      <c r="F59" s="98" t="s">
        <v>204</v>
      </c>
      <c r="G59" s="99"/>
      <c r="H59" s="63"/>
      <c r="I59" s="42"/>
      <c r="J59" s="42"/>
      <c r="K59" s="29">
        <v>4</v>
      </c>
      <c r="M59" s="26"/>
    </row>
    <row r="60" spans="1:19" ht="15.75" customHeight="1">
      <c r="A60" s="27"/>
      <c r="B60" s="43"/>
      <c r="C60" s="43"/>
      <c r="D60" s="50"/>
      <c r="E60" s="50"/>
      <c r="F60" s="56" t="s">
        <v>241</v>
      </c>
      <c r="G60" s="18">
        <f>IF(F59="Si",4,0)</f>
        <v>0</v>
      </c>
      <c r="H60" s="47"/>
      <c r="I60" s="42"/>
      <c r="J60" s="42"/>
      <c r="K60" s="29"/>
      <c r="M60" s="26"/>
    </row>
    <row r="61" spans="1:19" ht="15.75" customHeight="1">
      <c r="A61" s="27"/>
      <c r="B61" s="43"/>
      <c r="C61" s="143"/>
      <c r="D61" s="144"/>
      <c r="E61" s="144"/>
      <c r="F61" s="126"/>
      <c r="G61" s="47"/>
      <c r="H61" s="47"/>
      <c r="I61" s="42"/>
      <c r="J61" s="42"/>
      <c r="K61" s="29"/>
      <c r="M61" s="26"/>
    </row>
    <row r="62" spans="1:19" ht="6.75" customHeight="1">
      <c r="A62" s="31"/>
      <c r="B62" s="32"/>
      <c r="C62" s="61"/>
      <c r="D62" s="61"/>
      <c r="E62" s="61"/>
      <c r="F62" s="61"/>
      <c r="G62" s="32"/>
      <c r="H62" s="33"/>
      <c r="I62" s="34"/>
      <c r="J62" s="51"/>
      <c r="K62" s="29"/>
    </row>
    <row r="63" spans="1:19" ht="15.75" customHeight="1">
      <c r="A63" s="27"/>
      <c r="B63" s="171" t="s">
        <v>238</v>
      </c>
      <c r="C63" s="171"/>
      <c r="D63" s="171"/>
      <c r="E63" s="171"/>
      <c r="F63" s="171"/>
      <c r="G63" s="171"/>
      <c r="H63" s="171"/>
      <c r="I63" s="42"/>
      <c r="J63" s="42"/>
      <c r="K63" s="29"/>
    </row>
    <row r="64" spans="1:19" ht="15.75" customHeight="1">
      <c r="A64" s="27"/>
      <c r="B64" s="43"/>
      <c r="C64" s="43"/>
      <c r="D64" s="96"/>
      <c r="E64" s="96"/>
      <c r="F64" s="96"/>
      <c r="G64" s="99"/>
      <c r="H64" s="47"/>
      <c r="I64" s="42"/>
      <c r="J64" s="42"/>
      <c r="K64" s="29"/>
      <c r="M64" s="25" t="s">
        <v>199</v>
      </c>
    </row>
    <row r="65" spans="1:17" ht="15.75" customHeight="1">
      <c r="A65" s="27"/>
      <c r="B65" s="177" t="s">
        <v>205</v>
      </c>
      <c r="C65" s="178"/>
      <c r="D65" s="178"/>
      <c r="E65" s="179"/>
      <c r="F65" s="98" t="s">
        <v>206</v>
      </c>
      <c r="G65" s="99"/>
      <c r="H65" s="47"/>
      <c r="I65" s="42"/>
      <c r="J65" s="42"/>
      <c r="K65" s="29" t="s">
        <v>156</v>
      </c>
      <c r="M65" s="25" t="s">
        <v>203</v>
      </c>
    </row>
    <row r="66" spans="1:17" ht="16.5" customHeight="1">
      <c r="A66" s="27"/>
      <c r="B66" s="43"/>
      <c r="C66" s="43"/>
      <c r="D66" s="50"/>
      <c r="E66" s="50"/>
      <c r="F66" s="56" t="s">
        <v>242</v>
      </c>
      <c r="G66" s="19">
        <f>IF(F65="A",0,IF(F65="B",0,IF(F65="C",6,IF(F65="D",8,0))))</f>
        <v>0</v>
      </c>
      <c r="H66" s="47"/>
      <c r="I66" s="42"/>
      <c r="J66" s="42"/>
      <c r="K66" s="29">
        <v>8</v>
      </c>
      <c r="M66" s="25" t="s">
        <v>206</v>
      </c>
    </row>
    <row r="67" spans="1:17" ht="16.5" customHeight="1">
      <c r="A67" s="27"/>
      <c r="B67" s="43"/>
      <c r="C67" s="43"/>
      <c r="D67" s="144"/>
      <c r="E67" s="144"/>
      <c r="F67" s="47"/>
      <c r="G67" s="47"/>
      <c r="H67" s="47"/>
      <c r="I67" s="42"/>
      <c r="J67" s="42"/>
      <c r="K67" s="29"/>
    </row>
    <row r="68" spans="1:17" ht="6.75" customHeight="1">
      <c r="A68" s="31"/>
      <c r="B68" s="32"/>
      <c r="C68" s="32"/>
      <c r="D68" s="61"/>
      <c r="E68" s="61"/>
      <c r="F68" s="32"/>
      <c r="G68" s="32"/>
      <c r="H68" s="33"/>
      <c r="I68" s="34"/>
      <c r="J68" s="51"/>
      <c r="K68" s="29"/>
    </row>
    <row r="69" spans="1:17" ht="15.75" customHeight="1">
      <c r="A69" s="27"/>
      <c r="B69" s="167" t="s">
        <v>239</v>
      </c>
      <c r="C69" s="167"/>
      <c r="D69" s="167"/>
      <c r="E69" s="167"/>
      <c r="F69" s="167"/>
      <c r="G69" s="167"/>
      <c r="H69" s="167"/>
      <c r="I69" s="42"/>
      <c r="J69" s="42"/>
      <c r="K69" s="29"/>
    </row>
    <row r="70" spans="1:17" ht="15.75" customHeight="1">
      <c r="A70" s="27"/>
      <c r="B70" s="96"/>
      <c r="C70" s="96"/>
      <c r="D70" s="96"/>
      <c r="E70" s="96"/>
      <c r="F70" s="96"/>
      <c r="G70" s="96"/>
      <c r="H70" s="96"/>
      <c r="I70" s="42"/>
      <c r="J70" s="42"/>
      <c r="K70" s="29"/>
    </row>
    <row r="71" spans="1:17" ht="15.75" customHeight="1">
      <c r="A71" s="27"/>
      <c r="B71" s="174" t="s">
        <v>200</v>
      </c>
      <c r="C71" s="175"/>
      <c r="D71" s="175"/>
      <c r="E71" s="176"/>
      <c r="F71" s="186"/>
      <c r="G71" s="186"/>
      <c r="H71" s="96"/>
      <c r="I71" s="42"/>
      <c r="J71" s="42"/>
      <c r="K71" s="29"/>
      <c r="P71" s="26">
        <v>100000</v>
      </c>
      <c r="Q71" s="26">
        <v>9</v>
      </c>
    </row>
    <row r="72" spans="1:17" ht="15.75" customHeight="1">
      <c r="A72" s="27"/>
      <c r="B72" s="174" t="s">
        <v>201</v>
      </c>
      <c r="C72" s="175"/>
      <c r="D72" s="175"/>
      <c r="E72" s="176"/>
      <c r="F72" s="172"/>
      <c r="G72" s="172"/>
      <c r="H72" s="47"/>
      <c r="I72" s="42"/>
      <c r="J72" s="42"/>
      <c r="K72" s="29"/>
      <c r="N72" s="53"/>
    </row>
    <row r="73" spans="1:17" ht="15.75" customHeight="1">
      <c r="A73" s="27"/>
      <c r="B73" s="64"/>
      <c r="C73" s="64"/>
      <c r="D73" s="64"/>
      <c r="E73" s="64"/>
      <c r="F73" s="49" t="s">
        <v>232</v>
      </c>
      <c r="G73" s="19">
        <f>IF(F72=0,0,+N73)</f>
        <v>0</v>
      </c>
      <c r="H73" s="65"/>
      <c r="I73" s="42"/>
      <c r="J73" s="42"/>
      <c r="K73" s="29" t="s">
        <v>156</v>
      </c>
      <c r="M73" s="66" t="e">
        <f>+F71/F72</f>
        <v>#DIV/0!</v>
      </c>
      <c r="N73" s="26" t="e">
        <f>IF(M73&lt;=100000,9,IF(M73&lt;=150000,6,IF(M73&lt;=200000,3,0)))</f>
        <v>#DIV/0!</v>
      </c>
    </row>
    <row r="74" spans="1:17" ht="15.75" customHeight="1">
      <c r="A74" s="27"/>
      <c r="B74" s="43"/>
      <c r="C74" s="43"/>
      <c r="D74" s="50"/>
      <c r="E74" s="50"/>
      <c r="F74" s="50"/>
      <c r="G74" s="17"/>
      <c r="H74" s="47"/>
      <c r="I74" s="42"/>
      <c r="J74" s="42"/>
      <c r="K74" s="29">
        <v>9</v>
      </c>
    </row>
    <row r="75" spans="1:17">
      <c r="A75" s="27"/>
      <c r="B75" s="36"/>
      <c r="C75" s="36"/>
      <c r="D75" s="36"/>
      <c r="E75" s="36"/>
      <c r="F75" s="36"/>
      <c r="G75" s="36"/>
      <c r="H75" s="37"/>
      <c r="I75" s="38"/>
      <c r="J75" s="38"/>
      <c r="L75" s="67"/>
      <c r="P75" s="68"/>
    </row>
    <row r="76" spans="1:17">
      <c r="A76" s="27"/>
      <c r="B76" s="36" t="s">
        <v>164</v>
      </c>
      <c r="C76" s="36"/>
      <c r="D76" s="36"/>
      <c r="E76" s="36"/>
      <c r="F76" s="36"/>
      <c r="G76" s="36"/>
      <c r="H76" s="37"/>
      <c r="I76" s="38"/>
      <c r="J76" s="38"/>
      <c r="L76" s="67"/>
      <c r="P76" s="68"/>
    </row>
    <row r="77" spans="1:17">
      <c r="A77" s="27"/>
      <c r="B77" s="36" t="s">
        <v>166</v>
      </c>
      <c r="C77" s="36"/>
      <c r="D77" s="36"/>
      <c r="E77" s="36"/>
      <c r="F77" s="36"/>
      <c r="G77" s="36"/>
      <c r="H77" s="37"/>
      <c r="I77" s="38"/>
      <c r="J77" s="38"/>
      <c r="K77" s="54">
        <f>SUM(K24:K76)</f>
        <v>49</v>
      </c>
      <c r="L77" s="67"/>
      <c r="P77" s="68"/>
    </row>
    <row r="78" spans="1:17">
      <c r="A78" s="27"/>
      <c r="B78" s="36" t="s">
        <v>165</v>
      </c>
      <c r="C78" s="69">
        <f>+D11</f>
        <v>0</v>
      </c>
      <c r="D78" s="36" t="s">
        <v>179</v>
      </c>
      <c r="E78" s="36"/>
      <c r="F78" s="36"/>
      <c r="G78" s="36"/>
      <c r="H78" s="37"/>
      <c r="I78" s="38"/>
      <c r="J78" s="38"/>
      <c r="L78" s="67"/>
      <c r="P78" s="68"/>
    </row>
    <row r="79" spans="1:17">
      <c r="A79" s="27"/>
      <c r="B79" s="70" t="s">
        <v>177</v>
      </c>
      <c r="C79" s="36"/>
      <c r="D79" s="36"/>
      <c r="E79" s="36"/>
      <c r="F79" s="36"/>
      <c r="G79" s="36"/>
      <c r="H79" s="37"/>
      <c r="I79" s="38"/>
      <c r="J79" s="38"/>
      <c r="L79" s="67"/>
      <c r="P79" s="68"/>
    </row>
    <row r="80" spans="1:17">
      <c r="A80" s="27"/>
      <c r="B80" s="70" t="s">
        <v>178</v>
      </c>
      <c r="C80" s="36"/>
      <c r="D80" s="36"/>
      <c r="E80" s="36"/>
      <c r="F80" s="36"/>
      <c r="G80" s="36"/>
      <c r="H80" s="37"/>
      <c r="I80" s="38"/>
      <c r="J80" s="38"/>
      <c r="P80" s="68"/>
    </row>
    <row r="81" spans="1:16">
      <c r="A81" s="27"/>
      <c r="B81" s="36" t="s">
        <v>167</v>
      </c>
      <c r="C81" s="36"/>
      <c r="D81" s="36"/>
      <c r="E81" s="36"/>
      <c r="F81" s="36"/>
      <c r="G81" s="71">
        <f>+G73+G66+G60+G54+F47+G40+F30+F18</f>
        <v>0</v>
      </c>
      <c r="H81" s="37" t="s">
        <v>168</v>
      </c>
      <c r="I81" s="38"/>
      <c r="J81" s="38"/>
      <c r="P81" s="68"/>
    </row>
    <row r="82" spans="1:16">
      <c r="A82" s="27"/>
      <c r="B82" s="36"/>
      <c r="C82" s="36"/>
      <c r="D82" s="36"/>
      <c r="E82" s="36"/>
      <c r="F82" s="36"/>
      <c r="G82" s="36"/>
      <c r="H82" s="37"/>
      <c r="I82" s="38"/>
      <c r="J82" s="38"/>
      <c r="P82" s="68"/>
    </row>
    <row r="83" spans="1:16">
      <c r="A83" s="27"/>
      <c r="B83" s="36" t="s">
        <v>171</v>
      </c>
      <c r="C83" s="36"/>
      <c r="D83" s="36"/>
      <c r="E83" s="36"/>
      <c r="F83" s="36" t="s">
        <v>172</v>
      </c>
      <c r="G83" s="36"/>
      <c r="H83" s="37"/>
      <c r="I83" s="38"/>
      <c r="J83" s="38"/>
      <c r="P83" s="68"/>
    </row>
    <row r="84" spans="1:16">
      <c r="A84" s="27"/>
      <c r="B84" s="162">
        <f>+D9</f>
        <v>0</v>
      </c>
      <c r="C84" s="162"/>
      <c r="D84" s="36"/>
      <c r="E84" s="36"/>
      <c r="F84" s="36"/>
      <c r="G84" s="36"/>
      <c r="H84" s="37"/>
      <c r="I84" s="38"/>
      <c r="J84" s="38"/>
      <c r="P84" s="68"/>
    </row>
    <row r="85" spans="1:16">
      <c r="A85" s="27"/>
      <c r="B85" s="36" t="s">
        <v>169</v>
      </c>
      <c r="C85" s="36"/>
      <c r="D85" s="36"/>
      <c r="E85" s="36"/>
      <c r="F85" s="36" t="s">
        <v>170</v>
      </c>
      <c r="G85" s="36"/>
      <c r="H85" s="37"/>
      <c r="I85" s="38"/>
      <c r="J85" s="38"/>
      <c r="P85" s="68"/>
    </row>
    <row r="86" spans="1:16">
      <c r="A86" s="27"/>
      <c r="B86" s="36"/>
      <c r="C86" s="36"/>
      <c r="D86" s="36"/>
      <c r="E86" s="36"/>
      <c r="F86" s="36"/>
      <c r="G86" s="36"/>
      <c r="H86" s="37"/>
      <c r="I86" s="38"/>
      <c r="J86" s="38"/>
      <c r="P86" s="68"/>
    </row>
    <row r="87" spans="1:16" ht="16.5" thickBot="1">
      <c r="A87" s="72"/>
      <c r="B87" s="73"/>
      <c r="C87" s="73"/>
      <c r="D87" s="73"/>
      <c r="E87" s="73"/>
      <c r="F87" s="73"/>
      <c r="G87" s="73"/>
      <c r="H87" s="74"/>
      <c r="I87" s="75"/>
      <c r="J87" s="38"/>
      <c r="P87" s="68"/>
    </row>
    <row r="88" spans="1:16" hidden="1">
      <c r="A88" s="76"/>
      <c r="B88" s="76"/>
      <c r="C88" s="76"/>
      <c r="D88" s="76"/>
      <c r="E88" s="76"/>
      <c r="F88" s="76"/>
      <c r="G88" s="76"/>
      <c r="H88" s="77"/>
      <c r="I88" s="76"/>
      <c r="J88" s="76"/>
      <c r="P88" s="68"/>
    </row>
    <row r="89" spans="1:16" hidden="1">
      <c r="A89" s="76"/>
      <c r="B89" s="76"/>
      <c r="C89" s="76"/>
      <c r="D89" s="76"/>
      <c r="E89" s="76"/>
      <c r="F89" s="76"/>
      <c r="G89" s="76"/>
      <c r="H89" s="77"/>
      <c r="I89" s="76"/>
      <c r="J89" s="76"/>
      <c r="P89" s="68"/>
    </row>
    <row r="90" spans="1:16" hidden="1">
      <c r="A90" s="76"/>
      <c r="B90" s="76"/>
      <c r="C90" s="76"/>
      <c r="D90" s="76"/>
      <c r="E90" s="76"/>
      <c r="F90" s="76"/>
      <c r="G90" s="76"/>
      <c r="H90" s="77"/>
      <c r="I90" s="76"/>
      <c r="J90" s="76"/>
      <c r="P90" s="68"/>
    </row>
    <row r="91" spans="1:16" hidden="1">
      <c r="A91" s="76"/>
      <c r="B91" s="76"/>
      <c r="C91" s="76"/>
      <c r="D91" s="76"/>
      <c r="E91" s="76"/>
      <c r="F91" s="76"/>
      <c r="G91" s="76"/>
      <c r="H91" s="77"/>
      <c r="I91" s="76"/>
      <c r="J91" s="76"/>
      <c r="P91" s="68"/>
    </row>
    <row r="92" spans="1:16" hidden="1">
      <c r="A92" s="76"/>
      <c r="B92" s="76"/>
      <c r="C92" s="76"/>
      <c r="D92" s="76"/>
      <c r="E92" s="76"/>
      <c r="F92" s="76"/>
      <c r="G92" s="76"/>
      <c r="H92" s="77"/>
      <c r="I92" s="76"/>
      <c r="J92" s="76"/>
      <c r="P92" s="68"/>
    </row>
    <row r="93" spans="1:16" hidden="1">
      <c r="A93" s="76"/>
      <c r="B93" s="76"/>
      <c r="C93" s="76"/>
      <c r="D93" s="76"/>
      <c r="E93" s="76"/>
      <c r="F93" s="76"/>
      <c r="G93" s="76"/>
      <c r="H93" s="77"/>
      <c r="I93" s="76"/>
      <c r="J93" s="76"/>
      <c r="P93" s="68"/>
    </row>
    <row r="94" spans="1:16" hidden="1">
      <c r="A94" s="76"/>
      <c r="B94" s="76"/>
      <c r="C94" s="76"/>
      <c r="D94" s="76"/>
      <c r="E94" s="76"/>
      <c r="F94" s="76"/>
      <c r="G94" s="76"/>
      <c r="H94" s="77"/>
      <c r="I94" s="76"/>
      <c r="J94" s="76"/>
      <c r="P94" s="68"/>
    </row>
    <row r="95" spans="1:16" hidden="1">
      <c r="A95" s="76"/>
      <c r="B95" s="76"/>
      <c r="C95" s="76"/>
      <c r="D95" s="76"/>
      <c r="E95" s="76"/>
      <c r="F95" s="76"/>
      <c r="G95" s="76"/>
      <c r="H95" s="77"/>
      <c r="I95" s="76"/>
      <c r="J95" s="76"/>
      <c r="P95" s="68"/>
    </row>
    <row r="96" spans="1:16" hidden="1">
      <c r="A96" s="76"/>
      <c r="B96" s="76"/>
      <c r="C96" s="76"/>
      <c r="D96" s="76"/>
      <c r="E96" s="76"/>
      <c r="F96" s="76"/>
      <c r="G96" s="76"/>
      <c r="H96" s="77"/>
      <c r="I96" s="76"/>
      <c r="J96" s="76"/>
      <c r="P96" s="68"/>
    </row>
    <row r="97" spans="1:16" hidden="1">
      <c r="A97" s="76"/>
      <c r="B97" s="76"/>
      <c r="C97" s="76"/>
      <c r="D97" s="76"/>
      <c r="E97" s="76"/>
      <c r="F97" s="76"/>
      <c r="G97" s="76"/>
      <c r="H97" s="77"/>
      <c r="I97" s="76"/>
      <c r="J97" s="76"/>
      <c r="P97" s="68"/>
    </row>
    <row r="98" spans="1:16" hidden="1">
      <c r="A98" s="76"/>
      <c r="B98" s="76"/>
      <c r="C98" s="76"/>
      <c r="D98" s="76"/>
      <c r="E98" s="76"/>
      <c r="F98" s="76"/>
      <c r="G98" s="76"/>
      <c r="H98" s="77"/>
      <c r="I98" s="76"/>
      <c r="J98" s="76"/>
      <c r="P98" s="68"/>
    </row>
    <row r="99" spans="1:16" hidden="1">
      <c r="A99" s="76"/>
      <c r="B99" s="76"/>
      <c r="C99" s="76"/>
      <c r="D99" s="76"/>
      <c r="E99" s="76"/>
      <c r="F99" s="76"/>
      <c r="G99" s="76"/>
      <c r="H99" s="77"/>
      <c r="I99" s="76"/>
      <c r="J99" s="76"/>
      <c r="P99" s="68"/>
    </row>
    <row r="100" spans="1:16" hidden="1">
      <c r="A100" s="76"/>
      <c r="B100" s="76"/>
      <c r="C100" s="76"/>
      <c r="D100" s="76"/>
      <c r="E100" s="76"/>
      <c r="F100" s="76"/>
      <c r="G100" s="76"/>
      <c r="H100" s="77"/>
      <c r="I100" s="76"/>
      <c r="J100" s="76"/>
      <c r="P100" s="68"/>
    </row>
    <row r="101" spans="1:16" hidden="1">
      <c r="A101" s="76"/>
      <c r="B101" s="76"/>
      <c r="C101" s="76"/>
      <c r="D101" s="76"/>
      <c r="E101" s="76"/>
      <c r="F101" s="76"/>
      <c r="G101" s="76"/>
      <c r="H101" s="77"/>
      <c r="I101" s="76"/>
      <c r="J101" s="76"/>
      <c r="P101" s="68"/>
    </row>
    <row r="102" spans="1:16" hidden="1">
      <c r="A102" s="76"/>
      <c r="B102" s="76"/>
      <c r="C102" s="76"/>
      <c r="D102" s="76"/>
      <c r="E102" s="76"/>
      <c r="F102" s="76"/>
      <c r="G102" s="76"/>
      <c r="H102" s="77"/>
      <c r="I102" s="76"/>
      <c r="J102" s="76"/>
      <c r="P102" s="68"/>
    </row>
    <row r="103" spans="1:16" hidden="1">
      <c r="B103" s="76"/>
      <c r="C103" s="76"/>
      <c r="D103" s="76"/>
      <c r="E103" s="76"/>
      <c r="F103" s="76"/>
      <c r="G103" s="76"/>
      <c r="H103" s="77"/>
      <c r="I103" s="76"/>
      <c r="J103" s="76"/>
      <c r="P103" s="68"/>
    </row>
    <row r="104" spans="1:16" hidden="1">
      <c r="P104" s="68"/>
    </row>
    <row r="105" spans="1:16" hidden="1">
      <c r="P105" s="68"/>
    </row>
    <row r="106" spans="1:16" hidden="1">
      <c r="P106" s="68"/>
    </row>
    <row r="107" spans="1:16" hidden="1">
      <c r="P107" s="68"/>
    </row>
    <row r="108" spans="1:16" hidden="1">
      <c r="P108" s="68"/>
    </row>
    <row r="109" spans="1:16" hidden="1">
      <c r="P109" s="68"/>
    </row>
    <row r="110" spans="1:16" hidden="1">
      <c r="P110" s="68"/>
    </row>
    <row r="111" spans="1:16" hidden="1">
      <c r="P111" s="68"/>
    </row>
    <row r="112" spans="1:16" hidden="1">
      <c r="P112" s="68"/>
    </row>
    <row r="113" spans="16:16" hidden="1">
      <c r="P113" s="68"/>
    </row>
    <row r="114" spans="16:16" hidden="1">
      <c r="P114" s="68"/>
    </row>
    <row r="115" spans="16:16" hidden="1">
      <c r="P115" s="68"/>
    </row>
    <row r="116" spans="16:16" hidden="1">
      <c r="P116" s="68"/>
    </row>
    <row r="117" spans="16:16" hidden="1">
      <c r="P117" s="68"/>
    </row>
    <row r="118" spans="16:16" hidden="1">
      <c r="P118" s="68"/>
    </row>
    <row r="119" spans="16:16" hidden="1">
      <c r="P119" s="68"/>
    </row>
    <row r="120" spans="16:16" hidden="1">
      <c r="P120" s="68"/>
    </row>
    <row r="121" spans="16:16" hidden="1">
      <c r="P121" s="68"/>
    </row>
    <row r="122" spans="16:16" hidden="1">
      <c r="P122" s="68"/>
    </row>
    <row r="123" spans="16:16" hidden="1">
      <c r="P123" s="68"/>
    </row>
    <row r="124" spans="16:16" hidden="1">
      <c r="P124" s="68"/>
    </row>
    <row r="125" spans="16:16" hidden="1">
      <c r="P125" s="68"/>
    </row>
    <row r="126" spans="16:16" hidden="1">
      <c r="P126" s="68"/>
    </row>
    <row r="127" spans="16:16" hidden="1">
      <c r="P127" s="68"/>
    </row>
    <row r="128" spans="16:16" hidden="1">
      <c r="P128" s="68"/>
    </row>
    <row r="129" spans="16:16" hidden="1">
      <c r="P129" s="68"/>
    </row>
    <row r="130" spans="16:16" hidden="1">
      <c r="P130" s="68"/>
    </row>
    <row r="131" spans="16:16" hidden="1">
      <c r="P131" s="68"/>
    </row>
    <row r="132" spans="16:16" hidden="1">
      <c r="P132" s="68"/>
    </row>
    <row r="133" spans="16:16" hidden="1">
      <c r="P133" s="68"/>
    </row>
    <row r="134" spans="16:16" hidden="1">
      <c r="P134" s="68"/>
    </row>
    <row r="135" spans="16:16" hidden="1">
      <c r="P135" s="68"/>
    </row>
    <row r="136" spans="16:16" hidden="1">
      <c r="P136" s="68"/>
    </row>
    <row r="137" spans="16:16" hidden="1">
      <c r="P137" s="68"/>
    </row>
    <row r="138" spans="16:16" hidden="1">
      <c r="P138" s="68"/>
    </row>
    <row r="139" spans="16:16" hidden="1">
      <c r="P139" s="68"/>
    </row>
    <row r="140" spans="16:16" hidden="1">
      <c r="P140" s="68"/>
    </row>
    <row r="141" spans="16:16" hidden="1">
      <c r="P141" s="68"/>
    </row>
    <row r="142" spans="16:16" ht="16.5" hidden="1" thickBot="1">
      <c r="P142" s="79"/>
    </row>
    <row r="143" spans="16:16" ht="6" customHeight="1"/>
    <row r="144" spans="16:16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/>
    <row r="294"/>
    <row r="295"/>
  </sheetData>
  <sheetProtection password="AE8E" sheet="1" objects="1" scenarios="1" selectLockedCells="1"/>
  <dataConsolidate/>
  <mergeCells count="45">
    <mergeCell ref="B33:E33"/>
    <mergeCell ref="B34:E34"/>
    <mergeCell ref="B45:E45"/>
    <mergeCell ref="B23:E23"/>
    <mergeCell ref="B16:F16"/>
    <mergeCell ref="B28:F28"/>
    <mergeCell ref="B18:E18"/>
    <mergeCell ref="B30:E30"/>
    <mergeCell ref="B31:E31"/>
    <mergeCell ref="B19:E19"/>
    <mergeCell ref="B20:E20"/>
    <mergeCell ref="B21:E21"/>
    <mergeCell ref="B22:E22"/>
    <mergeCell ref="B32:E32"/>
    <mergeCell ref="B53:E53"/>
    <mergeCell ref="B65:E65"/>
    <mergeCell ref="B71:E71"/>
    <mergeCell ref="B47:E47"/>
    <mergeCell ref="B48:E48"/>
    <mergeCell ref="B57:H57"/>
    <mergeCell ref="B59:E59"/>
    <mergeCell ref="F71:G71"/>
    <mergeCell ref="B84:C84"/>
    <mergeCell ref="D10:H10"/>
    <mergeCell ref="D11:H11"/>
    <mergeCell ref="B11:C11"/>
    <mergeCell ref="B14:H14"/>
    <mergeCell ref="B43:H43"/>
    <mergeCell ref="B37:H37"/>
    <mergeCell ref="B39:E39"/>
    <mergeCell ref="B63:H63"/>
    <mergeCell ref="B26:H26"/>
    <mergeCell ref="B51:H51"/>
    <mergeCell ref="B69:H69"/>
    <mergeCell ref="F72:G72"/>
    <mergeCell ref="B10:C10"/>
    <mergeCell ref="B24:E24"/>
    <mergeCell ref="B72:E72"/>
    <mergeCell ref="B2:H2"/>
    <mergeCell ref="B3:H3"/>
    <mergeCell ref="B4:H4"/>
    <mergeCell ref="B7:H7"/>
    <mergeCell ref="B9:C9"/>
    <mergeCell ref="D9:H9"/>
    <mergeCell ref="E8:F8"/>
  </mergeCells>
  <conditionalFormatting sqref="A25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A36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A42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A50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A68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A13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A69:A74 A63:A67 A51:A55 A5:A12 A37:A41 A24 A35 A14:A18 A26:A30 A43:A47 A49">
    <cfRule type="iconSet" priority="32">
      <iconSet iconSet="3Arrows">
        <cfvo type="percent" val="0"/>
        <cfvo type="percent" val="33"/>
        <cfvo type="percent" val="67"/>
      </iconSet>
    </cfRule>
  </conditionalFormatting>
  <conditionalFormatting sqref="A57:A61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A56:A62">
    <cfRule type="iconSet" priority="37">
      <iconSet iconSet="3Arrows">
        <cfvo type="percent" val="0"/>
        <cfvo type="percent" val="33"/>
        <cfvo type="percent" val="67"/>
      </iconSet>
    </cfRule>
  </conditionalFormatting>
  <dataValidations count="11">
    <dataValidation type="list" allowBlank="1" showInputMessage="1" showErrorMessage="1" sqref="H73">
      <formula1>#REF!</formula1>
    </dataValidation>
    <dataValidation type="list" allowBlank="1" showInputMessage="1" showErrorMessage="1" sqref="F65">
      <formula1>$M$64:$M$66</formula1>
    </dataValidation>
    <dataValidation type="list" allowBlank="1" showInputMessage="1" showErrorMessage="1" sqref="H59 H53">
      <formula1>$M$52:$M$54</formula1>
    </dataValidation>
    <dataValidation type="list" allowBlank="1" showInputMessage="1" showErrorMessage="1" sqref="F59 F39 F53">
      <formula1>$N$39:$N$40</formula1>
    </dataValidation>
    <dataValidation type="decimal" allowBlank="1" showInputMessage="1" showErrorMessage="1" sqref="G48 G19:G23 G16:G17 G45:G46 G33:G34 G28:G29 G31">
      <formula1>0</formula1>
      <formula2>1</formula2>
    </dataValidation>
    <dataValidation type="list" allowBlank="1" showInputMessage="1" showErrorMessage="1" sqref="B48:E48">
      <formula1>$O$46:$O$49</formula1>
    </dataValidation>
    <dataValidation type="list" allowBlank="1" showInputMessage="1" showErrorMessage="1" sqref="F31 F33">
      <formula1>$O$31:$O$32</formula1>
    </dataValidation>
    <dataValidation type="list" allowBlank="1" showInputMessage="1" showErrorMessage="1" sqref="F32 F34">
      <formula1>$P$31:$P$32</formula1>
    </dataValidation>
    <dataValidation type="whole" operator="equal" allowBlank="1" showInputMessage="1" showErrorMessage="1" sqref="F19:F20">
      <formula1>3</formula1>
    </dataValidation>
    <dataValidation type="whole" operator="equal" allowBlank="1" showInputMessage="1" showErrorMessage="1" sqref="F21:F22">
      <formula1>2</formula1>
    </dataValidation>
    <dataValidation type="whole" operator="equal" allowBlank="1" showInputMessage="1" showErrorMessage="1" sqref="F23">
      <formula1>1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76" orientation="portrait" r:id="rId1"/>
  <headerFooter>
    <oddHeader>&amp;L&amp;D
&amp;T&amp;C&amp;"Times New Roman,Grassetto Corsivo"&amp;11PSR Calabria 2007-2013
Misura 311 Azione 1&amp;R&amp;"Times New Roman,Grassetto Corsivo"&amp;11Autorità di Gestione PSR Calabria</oddHeader>
    <oddFooter>&amp;L&amp;P di &amp;N</odd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F100"/>
  <sheetViews>
    <sheetView workbookViewId="0">
      <selection activeCell="B102" sqref="B102"/>
    </sheetView>
  </sheetViews>
  <sheetFormatPr defaultRowHeight="12.75"/>
  <cols>
    <col min="1" max="1" width="48.7109375" style="1" bestFit="1" customWidth="1"/>
    <col min="2" max="2" width="7.140625" style="1" bestFit="1" customWidth="1"/>
    <col min="3" max="3" width="12.140625" style="1" bestFit="1" customWidth="1"/>
    <col min="4" max="4" width="9.85546875" style="1" bestFit="1" customWidth="1"/>
    <col min="5" max="16384" width="9.140625" style="1"/>
  </cols>
  <sheetData>
    <row r="1" spans="1:6" ht="18" customHeight="1">
      <c r="A1" s="199" t="s">
        <v>0</v>
      </c>
      <c r="B1" s="199"/>
      <c r="C1" s="199"/>
      <c r="D1" s="199"/>
      <c r="E1" s="6"/>
      <c r="F1" s="6"/>
    </row>
    <row r="2" spans="1:6" ht="18" hidden="1" customHeight="1">
      <c r="A2" s="200" t="s">
        <v>197</v>
      </c>
      <c r="B2" s="200"/>
      <c r="C2" s="200"/>
      <c r="D2" s="200"/>
      <c r="E2" s="6"/>
      <c r="F2" s="6"/>
    </row>
    <row r="3" spans="1:6" ht="18" hidden="1" customHeight="1" thickBot="1">
      <c r="A3" s="201" t="s">
        <v>1</v>
      </c>
      <c r="B3" s="201"/>
      <c r="C3" s="201"/>
      <c r="D3" s="201"/>
      <c r="E3" s="6"/>
      <c r="F3" s="6"/>
    </row>
    <row r="4" spans="1:6" ht="20.25" hidden="1" customHeight="1">
      <c r="A4" s="7" t="s">
        <v>3</v>
      </c>
      <c r="B4" s="7" t="s">
        <v>2</v>
      </c>
      <c r="C4" s="8" t="s">
        <v>4</v>
      </c>
      <c r="D4" s="8" t="s">
        <v>5</v>
      </c>
      <c r="E4" s="6"/>
      <c r="F4" s="6"/>
    </row>
    <row r="5" spans="1:6" ht="14.45" hidden="1" customHeight="1">
      <c r="A5" s="9" t="s">
        <v>7</v>
      </c>
      <c r="B5" s="9" t="s">
        <v>6</v>
      </c>
      <c r="C5" s="10" t="s">
        <v>8</v>
      </c>
      <c r="D5" s="11">
        <v>687.73456599377141</v>
      </c>
      <c r="E5" s="6"/>
      <c r="F5" s="6"/>
    </row>
    <row r="6" spans="1:6" ht="14.45" hidden="1" customHeight="1">
      <c r="A6" s="9" t="s">
        <v>10</v>
      </c>
      <c r="B6" s="9" t="s">
        <v>9</v>
      </c>
      <c r="C6" s="10" t="s">
        <v>8</v>
      </c>
      <c r="D6" s="11">
        <v>757.36011685795438</v>
      </c>
      <c r="E6" s="6"/>
      <c r="F6" s="6"/>
    </row>
    <row r="7" spans="1:6" ht="14.45" hidden="1" customHeight="1">
      <c r="A7" s="9" t="s">
        <v>12</v>
      </c>
      <c r="B7" s="9" t="s">
        <v>11</v>
      </c>
      <c r="C7" s="10" t="s">
        <v>8</v>
      </c>
      <c r="D7" s="11">
        <v>503.41666666666663</v>
      </c>
      <c r="E7" s="6"/>
      <c r="F7" s="6"/>
    </row>
    <row r="8" spans="1:6" ht="14.45" hidden="1" customHeight="1">
      <c r="A8" s="9" t="s">
        <v>14</v>
      </c>
      <c r="B8" s="9" t="s">
        <v>13</v>
      </c>
      <c r="C8" s="10" t="s">
        <v>8</v>
      </c>
      <c r="D8" s="11">
        <v>484.97639821165501</v>
      </c>
      <c r="E8" s="6"/>
      <c r="F8" s="6"/>
    </row>
    <row r="9" spans="1:6" ht="14.45" hidden="1" customHeight="1">
      <c r="A9" s="9" t="s">
        <v>16</v>
      </c>
      <c r="B9" s="9" t="s">
        <v>15</v>
      </c>
      <c r="C9" s="10" t="s">
        <v>8</v>
      </c>
      <c r="D9" s="11">
        <v>502.06346919664998</v>
      </c>
      <c r="E9" s="6"/>
      <c r="F9" s="6"/>
    </row>
    <row r="10" spans="1:6" ht="14.45" hidden="1" customHeight="1">
      <c r="A10" s="9" t="s">
        <v>18</v>
      </c>
      <c r="B10" s="9" t="s">
        <v>17</v>
      </c>
      <c r="C10" s="10" t="s">
        <v>8</v>
      </c>
      <c r="D10" s="11">
        <v>952.37878788499984</v>
      </c>
      <c r="E10" s="6"/>
      <c r="F10" s="6"/>
    </row>
    <row r="11" spans="1:6" ht="14.45" hidden="1" customHeight="1">
      <c r="A11" s="9" t="s">
        <v>20</v>
      </c>
      <c r="B11" s="9" t="s">
        <v>19</v>
      </c>
      <c r="C11" s="10" t="s">
        <v>8</v>
      </c>
      <c r="D11" s="11">
        <v>1337.3673734871882</v>
      </c>
      <c r="E11" s="6"/>
      <c r="F11" s="6"/>
    </row>
    <row r="12" spans="1:6" ht="14.45" hidden="1" customHeight="1">
      <c r="A12" s="9" t="s">
        <v>22</v>
      </c>
      <c r="B12" s="9" t="s">
        <v>21</v>
      </c>
      <c r="C12" s="10" t="s">
        <v>8</v>
      </c>
      <c r="D12" s="11">
        <v>2694.99031007752</v>
      </c>
      <c r="E12" s="6"/>
      <c r="F12" s="6"/>
    </row>
    <row r="13" spans="1:6" ht="14.45" hidden="1" customHeight="1">
      <c r="A13" s="9" t="s">
        <v>24</v>
      </c>
      <c r="B13" s="9" t="s">
        <v>23</v>
      </c>
      <c r="C13" s="10" t="s">
        <v>8</v>
      </c>
      <c r="D13" s="11">
        <v>954.8</v>
      </c>
      <c r="E13" s="6"/>
      <c r="F13" s="6"/>
    </row>
    <row r="14" spans="1:6" ht="14.45" hidden="1" customHeight="1">
      <c r="A14" s="9" t="s">
        <v>26</v>
      </c>
      <c r="B14" s="9" t="s">
        <v>25</v>
      </c>
      <c r="C14" s="10" t="s">
        <v>8</v>
      </c>
      <c r="D14" s="11">
        <v>5487.4</v>
      </c>
      <c r="E14" s="6"/>
      <c r="F14" s="6"/>
    </row>
    <row r="15" spans="1:6" ht="14.45" hidden="1" customHeight="1">
      <c r="A15" s="9" t="s">
        <v>28</v>
      </c>
      <c r="B15" s="9" t="s">
        <v>27</v>
      </c>
      <c r="C15" s="10" t="s">
        <v>8</v>
      </c>
      <c r="D15" s="11">
        <v>1942.8419562496247</v>
      </c>
      <c r="E15" s="6"/>
      <c r="F15" s="6"/>
    </row>
    <row r="16" spans="1:6" ht="14.45" hidden="1" customHeight="1">
      <c r="A16" s="9" t="s">
        <v>30</v>
      </c>
      <c r="B16" s="9" t="s">
        <v>29</v>
      </c>
      <c r="C16" s="10" t="s">
        <v>8</v>
      </c>
      <c r="D16" s="11">
        <v>1900.02425606</v>
      </c>
      <c r="E16" s="6"/>
      <c r="F16" s="6"/>
    </row>
    <row r="17" spans="1:6" ht="14.45" hidden="1" customHeight="1">
      <c r="A17" s="9" t="s">
        <v>32</v>
      </c>
      <c r="B17" s="9" t="s">
        <v>31</v>
      </c>
      <c r="C17" s="10" t="s">
        <v>8</v>
      </c>
      <c r="D17" s="11">
        <v>8849.6</v>
      </c>
      <c r="E17" s="6"/>
      <c r="F17" s="6"/>
    </row>
    <row r="18" spans="1:6" ht="14.45" hidden="1" customHeight="1">
      <c r="A18" s="9" t="s">
        <v>34</v>
      </c>
      <c r="B18" s="9" t="s">
        <v>33</v>
      </c>
      <c r="C18" s="10" t="s">
        <v>8</v>
      </c>
      <c r="D18" s="11">
        <v>13264.395828783643</v>
      </c>
      <c r="E18" s="6"/>
      <c r="F18" s="6"/>
    </row>
    <row r="19" spans="1:6" ht="14.45" hidden="1" customHeight="1">
      <c r="A19" s="9" t="s">
        <v>36</v>
      </c>
      <c r="B19" s="9" t="s">
        <v>35</v>
      </c>
      <c r="C19" s="10" t="s">
        <v>8</v>
      </c>
      <c r="D19" s="11">
        <v>45141.8</v>
      </c>
      <c r="E19" s="6"/>
      <c r="F19" s="6"/>
    </row>
    <row r="20" spans="1:6" ht="14.45" hidden="1" customHeight="1">
      <c r="A20" s="9" t="s">
        <v>38</v>
      </c>
      <c r="B20" s="9" t="s">
        <v>37</v>
      </c>
      <c r="C20" s="10" t="s">
        <v>8</v>
      </c>
      <c r="D20" s="11">
        <v>37480</v>
      </c>
      <c r="E20" s="6"/>
      <c r="F20" s="6"/>
    </row>
    <row r="21" spans="1:6" ht="14.45" hidden="1" customHeight="1">
      <c r="A21" s="9" t="s">
        <v>40</v>
      </c>
      <c r="B21" s="9" t="s">
        <v>39</v>
      </c>
      <c r="C21" s="10" t="s">
        <v>8</v>
      </c>
      <c r="D21" s="11">
        <v>107900</v>
      </c>
      <c r="E21" s="6"/>
      <c r="F21" s="6"/>
    </row>
    <row r="22" spans="1:6" ht="14.45" hidden="1" customHeight="1">
      <c r="A22" s="9" t="s">
        <v>42</v>
      </c>
      <c r="B22" s="9" t="s">
        <v>41</v>
      </c>
      <c r="C22" s="10" t="s">
        <v>8</v>
      </c>
      <c r="D22" s="11">
        <v>935.38312125000004</v>
      </c>
      <c r="E22" s="6"/>
      <c r="F22" s="6"/>
    </row>
    <row r="23" spans="1:6" ht="14.45" hidden="1" customHeight="1">
      <c r="A23" s="9" t="s">
        <v>44</v>
      </c>
      <c r="B23" s="9" t="s">
        <v>43</v>
      </c>
      <c r="C23" s="10" t="s">
        <v>8</v>
      </c>
      <c r="D23" s="11">
        <v>921.00755353000022</v>
      </c>
      <c r="E23" s="6"/>
      <c r="F23" s="6"/>
    </row>
    <row r="24" spans="1:6" ht="14.45" hidden="1" customHeight="1">
      <c r="A24" s="9" t="s">
        <v>46</v>
      </c>
      <c r="B24" s="9" t="s">
        <v>45</v>
      </c>
      <c r="C24" s="10" t="s">
        <v>8</v>
      </c>
      <c r="D24" s="11">
        <v>37076.74</v>
      </c>
      <c r="E24" s="6"/>
      <c r="F24" s="6"/>
    </row>
    <row r="25" spans="1:6" ht="14.45" hidden="1" customHeight="1">
      <c r="A25" s="9" t="s">
        <v>48</v>
      </c>
      <c r="B25" s="9" t="s">
        <v>47</v>
      </c>
      <c r="C25" s="10" t="s">
        <v>8</v>
      </c>
      <c r="D25" s="11">
        <v>508.0700293060882</v>
      </c>
      <c r="E25" s="6"/>
      <c r="F25" s="6"/>
    </row>
    <row r="26" spans="1:6" ht="14.45" hidden="1" customHeight="1">
      <c r="A26" s="9" t="s">
        <v>50</v>
      </c>
      <c r="B26" s="9" t="s">
        <v>49</v>
      </c>
      <c r="C26" s="10" t="s">
        <v>8</v>
      </c>
      <c r="D26" s="11">
        <v>8411.9683383117699</v>
      </c>
      <c r="E26" s="6"/>
      <c r="F26" s="6"/>
    </row>
    <row r="27" spans="1:6" ht="14.45" hidden="1" customHeight="1">
      <c r="A27" s="9" t="s">
        <v>52</v>
      </c>
      <c r="B27" s="9" t="s">
        <v>51</v>
      </c>
      <c r="C27" s="10" t="s">
        <v>8</v>
      </c>
      <c r="D27" s="11">
        <v>5535</v>
      </c>
      <c r="E27" s="6"/>
      <c r="F27" s="6"/>
    </row>
    <row r="28" spans="1:6" ht="14.45" hidden="1" customHeight="1">
      <c r="A28" s="9" t="s">
        <v>54</v>
      </c>
      <c r="B28" s="9" t="s">
        <v>53</v>
      </c>
      <c r="C28" s="10" t="s">
        <v>8</v>
      </c>
      <c r="D28" s="11">
        <v>945.84</v>
      </c>
      <c r="E28" s="6"/>
      <c r="F28" s="6"/>
    </row>
    <row r="29" spans="1:6" ht="14.45" hidden="1" customHeight="1">
      <c r="A29" s="9" t="s">
        <v>56</v>
      </c>
      <c r="B29" s="9" t="s">
        <v>55</v>
      </c>
      <c r="C29" s="10" t="s">
        <v>8</v>
      </c>
      <c r="D29" s="11">
        <v>513.27755576953132</v>
      </c>
      <c r="E29" s="6"/>
      <c r="F29" s="6"/>
    </row>
    <row r="30" spans="1:6" ht="14.45" hidden="1" customHeight="1">
      <c r="A30" s="9" t="s">
        <v>58</v>
      </c>
      <c r="B30" s="9" t="s">
        <v>57</v>
      </c>
      <c r="C30" s="10" t="s">
        <v>8</v>
      </c>
      <c r="D30" s="11">
        <v>538.57335121526546</v>
      </c>
      <c r="E30" s="6"/>
      <c r="F30" s="6"/>
    </row>
    <row r="31" spans="1:6" ht="14.45" hidden="1" customHeight="1">
      <c r="A31" s="9" t="s">
        <v>60</v>
      </c>
      <c r="B31" s="9" t="s">
        <v>59</v>
      </c>
      <c r="C31" s="10" t="s">
        <v>8</v>
      </c>
      <c r="D31" s="11">
        <v>848</v>
      </c>
      <c r="E31" s="6"/>
      <c r="F31" s="6"/>
    </row>
    <row r="32" spans="1:6" ht="14.45" hidden="1" customHeight="1">
      <c r="A32" s="9" t="s">
        <v>62</v>
      </c>
      <c r="B32" s="9" t="s">
        <v>61</v>
      </c>
      <c r="C32" s="10" t="s">
        <v>8</v>
      </c>
      <c r="D32" s="11">
        <v>1885.4545454545455</v>
      </c>
      <c r="E32" s="6"/>
      <c r="F32" s="6"/>
    </row>
    <row r="33" spans="1:6" ht="14.45" hidden="1" customHeight="1">
      <c r="A33" s="9" t="s">
        <v>64</v>
      </c>
      <c r="B33" s="9" t="s">
        <v>63</v>
      </c>
      <c r="C33" s="10" t="s">
        <v>8</v>
      </c>
      <c r="D33" s="11">
        <v>273.73509506928781</v>
      </c>
      <c r="E33" s="6"/>
      <c r="F33" s="6"/>
    </row>
    <row r="34" spans="1:6" ht="14.45" hidden="1" customHeight="1">
      <c r="A34" s="9" t="s">
        <v>66</v>
      </c>
      <c r="B34" s="9" t="s">
        <v>65</v>
      </c>
      <c r="C34" s="10" t="s">
        <v>8</v>
      </c>
      <c r="D34" s="11">
        <v>1220</v>
      </c>
      <c r="E34" s="6"/>
      <c r="F34" s="6"/>
    </row>
    <row r="35" spans="1:6" ht="14.45" hidden="1" customHeight="1">
      <c r="A35" s="9" t="s">
        <v>68</v>
      </c>
      <c r="B35" s="9" t="s">
        <v>67</v>
      </c>
      <c r="C35" s="10" t="s">
        <v>8</v>
      </c>
      <c r="D35" s="11">
        <v>5535</v>
      </c>
      <c r="E35" s="6"/>
      <c r="F35" s="6"/>
    </row>
    <row r="36" spans="1:6" ht="14.45" hidden="1" customHeight="1">
      <c r="A36" s="9" t="s">
        <v>70</v>
      </c>
      <c r="B36" s="9" t="s">
        <v>69</v>
      </c>
      <c r="C36" s="10" t="s">
        <v>8</v>
      </c>
      <c r="D36" s="11">
        <v>1750</v>
      </c>
      <c r="E36" s="6"/>
      <c r="F36" s="6"/>
    </row>
    <row r="37" spans="1:6" ht="14.45" hidden="1" customHeight="1">
      <c r="A37" s="9" t="s">
        <v>72</v>
      </c>
      <c r="B37" s="9" t="s">
        <v>71</v>
      </c>
      <c r="C37" s="10" t="s">
        <v>8</v>
      </c>
      <c r="D37" s="11">
        <v>398.49068871999998</v>
      </c>
      <c r="E37" s="6"/>
      <c r="F37" s="6"/>
    </row>
    <row r="38" spans="1:6" ht="14.45" hidden="1" customHeight="1">
      <c r="A38" s="9" t="s">
        <v>74</v>
      </c>
      <c r="B38" s="9" t="s">
        <v>73</v>
      </c>
      <c r="C38" s="10" t="s">
        <v>8</v>
      </c>
      <c r="D38" s="11">
        <v>87</v>
      </c>
      <c r="E38" s="6"/>
      <c r="F38" s="6"/>
    </row>
    <row r="39" spans="1:6" ht="14.45" hidden="1" customHeight="1">
      <c r="A39" s="9" t="s">
        <v>76</v>
      </c>
      <c r="B39" s="9" t="s">
        <v>75</v>
      </c>
      <c r="C39" s="10" t="s">
        <v>8</v>
      </c>
      <c r="D39" s="11">
        <v>9940</v>
      </c>
      <c r="E39" s="6"/>
      <c r="F39" s="6"/>
    </row>
    <row r="40" spans="1:6" ht="14.45" hidden="1" customHeight="1">
      <c r="A40" s="9" t="s">
        <v>78</v>
      </c>
      <c r="B40" s="9" t="s">
        <v>77</v>
      </c>
      <c r="C40" s="10" t="s">
        <v>8</v>
      </c>
      <c r="D40" s="11">
        <v>5296.4</v>
      </c>
      <c r="E40" s="6"/>
      <c r="F40" s="6"/>
    </row>
    <row r="41" spans="1:6" ht="14.45" hidden="1" customHeight="1">
      <c r="A41" s="9" t="s">
        <v>80</v>
      </c>
      <c r="B41" s="9" t="s">
        <v>79</v>
      </c>
      <c r="C41" s="10" t="s">
        <v>8</v>
      </c>
      <c r="D41" s="11">
        <v>2261</v>
      </c>
      <c r="E41" s="6"/>
      <c r="F41" s="6"/>
    </row>
    <row r="42" spans="1:6" ht="14.45" hidden="1" customHeight="1">
      <c r="A42" s="9" t="s">
        <v>82</v>
      </c>
      <c r="B42" s="9" t="s">
        <v>81</v>
      </c>
      <c r="C42" s="10" t="s">
        <v>8</v>
      </c>
      <c r="D42" s="11">
        <v>4866</v>
      </c>
      <c r="E42" s="6"/>
      <c r="F42" s="6"/>
    </row>
    <row r="43" spans="1:6" ht="14.45" hidden="1" customHeight="1">
      <c r="A43" s="9" t="s">
        <v>84</v>
      </c>
      <c r="B43" s="9" t="s">
        <v>83</v>
      </c>
      <c r="C43" s="10" t="s">
        <v>8</v>
      </c>
      <c r="D43" s="11">
        <v>2871.2016209858616</v>
      </c>
      <c r="E43" s="6"/>
      <c r="F43" s="6"/>
    </row>
    <row r="44" spans="1:6" ht="14.45" hidden="1" customHeight="1">
      <c r="A44" s="9" t="s">
        <v>86</v>
      </c>
      <c r="B44" s="9" t="s">
        <v>85</v>
      </c>
      <c r="C44" s="10" t="s">
        <v>8</v>
      </c>
      <c r="D44" s="11">
        <v>4110.8652249520255</v>
      </c>
      <c r="E44" s="6"/>
      <c r="F44" s="6"/>
    </row>
    <row r="45" spans="1:6" ht="14.45" hidden="1" customHeight="1">
      <c r="A45" s="9" t="s">
        <v>88</v>
      </c>
      <c r="B45" s="9" t="s">
        <v>87</v>
      </c>
      <c r="C45" s="10" t="s">
        <v>8</v>
      </c>
      <c r="D45" s="11">
        <v>3533.0904771897444</v>
      </c>
      <c r="E45" s="6"/>
      <c r="F45" s="6"/>
    </row>
    <row r="46" spans="1:6" ht="14.45" hidden="1" customHeight="1">
      <c r="A46" s="9" t="s">
        <v>90</v>
      </c>
      <c r="B46" s="9" t="s">
        <v>89</v>
      </c>
      <c r="C46" s="10" t="s">
        <v>8</v>
      </c>
      <c r="D46" s="11">
        <v>4641.4365631179462</v>
      </c>
      <c r="E46" s="6"/>
      <c r="F46" s="6"/>
    </row>
    <row r="47" spans="1:6" ht="14.45" hidden="1" customHeight="1">
      <c r="A47" s="9" t="s">
        <v>92</v>
      </c>
      <c r="B47" s="9" t="s">
        <v>91</v>
      </c>
      <c r="C47" s="10" t="s">
        <v>8</v>
      </c>
      <c r="D47" s="11">
        <v>11936.683333333334</v>
      </c>
      <c r="E47" s="6"/>
      <c r="F47" s="6"/>
    </row>
    <row r="48" spans="1:6" ht="14.45" hidden="1" customHeight="1">
      <c r="A48" s="9" t="s">
        <v>94</v>
      </c>
      <c r="B48" s="9" t="s">
        <v>93</v>
      </c>
      <c r="C48" s="10" t="s">
        <v>8</v>
      </c>
      <c r="D48" s="11">
        <v>33299.13606911448</v>
      </c>
      <c r="E48" s="6"/>
      <c r="F48" s="6"/>
    </row>
    <row r="49" spans="1:6" ht="14.45" hidden="1" customHeight="1">
      <c r="A49" s="9" t="s">
        <v>96</v>
      </c>
      <c r="B49" s="9" t="s">
        <v>95</v>
      </c>
      <c r="C49" s="10" t="s">
        <v>8</v>
      </c>
      <c r="D49" s="11">
        <v>1675.872280862892</v>
      </c>
      <c r="E49" s="6"/>
      <c r="F49" s="6"/>
    </row>
    <row r="50" spans="1:6" ht="14.45" hidden="1" customHeight="1">
      <c r="A50" s="9" t="s">
        <v>98</v>
      </c>
      <c r="B50" s="9" t="s">
        <v>97</v>
      </c>
      <c r="C50" s="10" t="s">
        <v>8</v>
      </c>
      <c r="D50" s="11">
        <v>6312</v>
      </c>
      <c r="E50" s="6"/>
      <c r="F50" s="6"/>
    </row>
    <row r="51" spans="1:6" ht="14.45" hidden="1" customHeight="1">
      <c r="A51" s="9" t="s">
        <v>100</v>
      </c>
      <c r="B51" s="9" t="s">
        <v>99</v>
      </c>
      <c r="C51" s="10" t="s">
        <v>101</v>
      </c>
      <c r="D51" s="11">
        <v>26512.5</v>
      </c>
      <c r="E51" s="6"/>
      <c r="F51" s="6"/>
    </row>
    <row r="52" spans="1:6" ht="14.45" hidden="1" customHeight="1">
      <c r="A52" s="9" t="s">
        <v>103</v>
      </c>
      <c r="B52" s="9" t="s">
        <v>102</v>
      </c>
      <c r="C52" s="10" t="s">
        <v>8</v>
      </c>
      <c r="D52" s="11">
        <v>122.95844116302463</v>
      </c>
      <c r="E52" s="6"/>
      <c r="F52" s="6"/>
    </row>
    <row r="53" spans="1:6" ht="14.45" hidden="1" customHeight="1">
      <c r="A53" s="9" t="s">
        <v>105</v>
      </c>
      <c r="B53" s="9" t="s">
        <v>104</v>
      </c>
      <c r="C53" s="10" t="s">
        <v>106</v>
      </c>
      <c r="D53" s="11">
        <v>156.15932992611147</v>
      </c>
      <c r="E53" s="6"/>
      <c r="F53" s="6"/>
    </row>
    <row r="54" spans="1:6" ht="14.45" hidden="1" customHeight="1">
      <c r="A54" s="9" t="s">
        <v>108</v>
      </c>
      <c r="B54" s="9" t="s">
        <v>107</v>
      </c>
      <c r="C54" s="10" t="s">
        <v>106</v>
      </c>
      <c r="D54" s="11">
        <v>1096.8111799563258</v>
      </c>
      <c r="E54" s="6"/>
      <c r="F54" s="6"/>
    </row>
    <row r="55" spans="1:6" ht="14.45" hidden="1" customHeight="1">
      <c r="A55" s="9" t="s">
        <v>110</v>
      </c>
      <c r="B55" s="9" t="s">
        <v>109</v>
      </c>
      <c r="C55" s="10" t="s">
        <v>106</v>
      </c>
      <c r="D55" s="11">
        <v>474.55607100259999</v>
      </c>
      <c r="E55" s="6"/>
      <c r="F55" s="6"/>
    </row>
    <row r="56" spans="1:6" ht="14.45" hidden="1" customHeight="1">
      <c r="A56" s="9" t="s">
        <v>112</v>
      </c>
      <c r="B56" s="9" t="s">
        <v>111</v>
      </c>
      <c r="C56" s="10" t="s">
        <v>106</v>
      </c>
      <c r="D56" s="11">
        <v>229.36179319287209</v>
      </c>
      <c r="E56" s="6"/>
      <c r="F56" s="6"/>
    </row>
    <row r="57" spans="1:6" ht="14.45" hidden="1" customHeight="1">
      <c r="A57" s="9" t="s">
        <v>114</v>
      </c>
      <c r="B57" s="9" t="s">
        <v>113</v>
      </c>
      <c r="C57" s="10" t="s">
        <v>106</v>
      </c>
      <c r="D57" s="11">
        <v>395.58504606872827</v>
      </c>
      <c r="E57" s="6"/>
      <c r="F57" s="6"/>
    </row>
    <row r="58" spans="1:6" ht="14.45" hidden="1" customHeight="1">
      <c r="A58" s="9" t="s">
        <v>116</v>
      </c>
      <c r="B58" s="9" t="s">
        <v>115</v>
      </c>
      <c r="C58" s="10" t="s">
        <v>106</v>
      </c>
      <c r="D58" s="11">
        <v>311.30145562867096</v>
      </c>
      <c r="E58" s="6"/>
      <c r="F58" s="6"/>
    </row>
    <row r="59" spans="1:6" ht="14.45" hidden="1" customHeight="1">
      <c r="A59" s="9" t="s">
        <v>118</v>
      </c>
      <c r="B59" s="9" t="s">
        <v>117</v>
      </c>
      <c r="C59" s="10" t="s">
        <v>106</v>
      </c>
      <c r="D59" s="11">
        <v>997.53472549498451</v>
      </c>
      <c r="E59" s="6"/>
      <c r="F59" s="6"/>
    </row>
    <row r="60" spans="1:6" ht="14.45" hidden="1" customHeight="1">
      <c r="A60" s="9" t="s">
        <v>120</v>
      </c>
      <c r="B60" s="9" t="s">
        <v>119</v>
      </c>
      <c r="C60" s="10" t="s">
        <v>106</v>
      </c>
      <c r="D60" s="11">
        <v>324.5490836972325</v>
      </c>
      <c r="E60" s="6"/>
      <c r="F60" s="6"/>
    </row>
    <row r="61" spans="1:6" ht="14.45" hidden="1" customHeight="1">
      <c r="A61" s="9" t="s">
        <v>122</v>
      </c>
      <c r="B61" s="9" t="s">
        <v>121</v>
      </c>
      <c r="C61" s="10" t="s">
        <v>106</v>
      </c>
      <c r="D61" s="11">
        <v>123.71497238250015</v>
      </c>
      <c r="E61" s="6"/>
      <c r="F61" s="6"/>
    </row>
    <row r="62" spans="1:6" ht="14.45" hidden="1" customHeight="1">
      <c r="A62" s="9" t="s">
        <v>124</v>
      </c>
      <c r="B62" s="9" t="s">
        <v>123</v>
      </c>
      <c r="C62" s="10" t="s">
        <v>106</v>
      </c>
      <c r="D62" s="11">
        <v>133.81540601323297</v>
      </c>
      <c r="E62" s="6"/>
      <c r="F62" s="6"/>
    </row>
    <row r="63" spans="1:6" ht="14.45" hidden="1" customHeight="1">
      <c r="A63" s="9" t="s">
        <v>126</v>
      </c>
      <c r="B63" s="9" t="s">
        <v>125</v>
      </c>
      <c r="C63" s="10" t="s">
        <v>106</v>
      </c>
      <c r="D63" s="11">
        <v>129.13146243263702</v>
      </c>
      <c r="E63" s="6"/>
      <c r="F63" s="6"/>
    </row>
    <row r="64" spans="1:6" ht="14.45" hidden="1" customHeight="1">
      <c r="A64" s="9" t="s">
        <v>128</v>
      </c>
      <c r="B64" s="9" t="s">
        <v>127</v>
      </c>
      <c r="C64" s="10" t="s">
        <v>106</v>
      </c>
      <c r="D64" s="11">
        <v>27.444459004730774</v>
      </c>
      <c r="E64" s="6"/>
      <c r="F64" s="6"/>
    </row>
    <row r="65" spans="1:6" ht="14.45" hidden="1" customHeight="1">
      <c r="A65" s="9" t="s">
        <v>130</v>
      </c>
      <c r="B65" s="9" t="s">
        <v>129</v>
      </c>
      <c r="C65" s="10" t="s">
        <v>106</v>
      </c>
      <c r="D65" s="11">
        <v>361.59164512992334</v>
      </c>
      <c r="E65" s="6"/>
      <c r="F65" s="6"/>
    </row>
    <row r="66" spans="1:6" ht="14.45" hidden="1" customHeight="1">
      <c r="A66" s="9" t="s">
        <v>132</v>
      </c>
      <c r="B66" s="9" t="s">
        <v>131</v>
      </c>
      <c r="C66" s="10" t="s">
        <v>106</v>
      </c>
      <c r="D66" s="11">
        <v>1219.0793200835406</v>
      </c>
      <c r="E66" s="6"/>
      <c r="F66" s="6"/>
    </row>
    <row r="67" spans="1:6" ht="14.45" hidden="1" customHeight="1">
      <c r="A67" s="9" t="s">
        <v>134</v>
      </c>
      <c r="B67" s="9" t="s">
        <v>133</v>
      </c>
      <c r="C67" s="10" t="s">
        <v>106</v>
      </c>
      <c r="D67" s="11">
        <v>61.553998787404566</v>
      </c>
      <c r="E67" s="6"/>
      <c r="F67" s="6"/>
    </row>
    <row r="68" spans="1:6" ht="14.45" hidden="1" customHeight="1">
      <c r="A68" s="9" t="s">
        <v>136</v>
      </c>
      <c r="B68" s="9" t="s">
        <v>135</v>
      </c>
      <c r="C68" s="10" t="s">
        <v>137</v>
      </c>
      <c r="D68" s="11">
        <v>1113.932849102014</v>
      </c>
      <c r="E68" s="6"/>
      <c r="F68" s="6"/>
    </row>
    <row r="69" spans="1:6" ht="14.45" hidden="1" customHeight="1">
      <c r="A69" s="9" t="s">
        <v>139</v>
      </c>
      <c r="B69" s="9" t="s">
        <v>138</v>
      </c>
      <c r="C69" s="10" t="s">
        <v>137</v>
      </c>
      <c r="D69" s="11">
        <v>647.96552384853931</v>
      </c>
      <c r="E69" s="6"/>
      <c r="F69" s="6"/>
    </row>
    <row r="70" spans="1:6" ht="14.45" hidden="1" customHeight="1">
      <c r="A70" s="9" t="s">
        <v>141</v>
      </c>
      <c r="B70" s="9" t="s">
        <v>140</v>
      </c>
      <c r="C70" s="12" t="s">
        <v>137</v>
      </c>
      <c r="D70" s="11">
        <v>1807.8215965418872</v>
      </c>
      <c r="E70" s="6"/>
      <c r="F70" s="6"/>
    </row>
    <row r="71" spans="1:6" ht="14.45" hidden="1" customHeight="1">
      <c r="A71" s="9" t="s">
        <v>143</v>
      </c>
      <c r="B71" s="9" t="s">
        <v>142</v>
      </c>
      <c r="C71" s="12" t="s">
        <v>137</v>
      </c>
      <c r="D71" s="11">
        <v>955.06611981626997</v>
      </c>
      <c r="E71" s="6"/>
      <c r="F71" s="6"/>
    </row>
    <row r="72" spans="1:6" ht="14.45" hidden="1" customHeight="1">
      <c r="A72" s="9" t="s">
        <v>145</v>
      </c>
      <c r="B72" s="9" t="s">
        <v>144</v>
      </c>
      <c r="C72" s="12" t="s">
        <v>137</v>
      </c>
      <c r="D72" s="11">
        <v>914.86318741970763</v>
      </c>
      <c r="E72" s="6"/>
      <c r="F72" s="6"/>
    </row>
    <row r="73" spans="1:6" hidden="1">
      <c r="A73" s="9" t="s">
        <v>147</v>
      </c>
      <c r="B73" s="9" t="s">
        <v>146</v>
      </c>
      <c r="C73" s="13" t="s">
        <v>106</v>
      </c>
      <c r="D73" s="11">
        <v>32.689770414040488</v>
      </c>
      <c r="E73" s="6"/>
      <c r="F73" s="6"/>
    </row>
    <row r="74" spans="1:6" ht="13.5" hidden="1" thickBot="1">
      <c r="A74" s="14" t="s">
        <v>149</v>
      </c>
      <c r="B74" s="14" t="s">
        <v>148</v>
      </c>
      <c r="C74" s="15" t="s">
        <v>150</v>
      </c>
      <c r="D74" s="16">
        <v>94.68</v>
      </c>
      <c r="E74" s="6"/>
      <c r="F74" s="6"/>
    </row>
    <row r="75" spans="1:6">
      <c r="A75" s="6"/>
      <c r="B75" s="6"/>
      <c r="C75" s="6"/>
      <c r="D75" s="6"/>
      <c r="E75" s="6"/>
      <c r="F75" s="6"/>
    </row>
    <row r="99" ht="12.75" customHeight="1"/>
    <row r="100" ht="13.5" customHeight="1"/>
  </sheetData>
  <mergeCells count="3">
    <mergeCell ref="A1:D1"/>
    <mergeCell ref="A2:D2"/>
    <mergeCell ref="A3:D3"/>
  </mergeCells>
  <printOptions horizontalCentered="1"/>
  <pageMargins left="0.43307086614173229" right="0.43307086614173229" top="0.67" bottom="0.47244094488188981" header="0.51181102362204722" footer="0.27559055118110237"/>
  <pageSetup paperSize="9" orientation="portrait" horizontalDpi="300" verticalDpi="300" r:id="rId1"/>
  <headerFooter alignWithMargins="0">
    <oddFooter>&amp;C&amp;8Pagina &amp;P di &amp;N</oddFooter>
  </headerFooter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B6:E45"/>
  <sheetViews>
    <sheetView workbookViewId="0">
      <selection activeCell="J29" sqref="J29"/>
    </sheetView>
  </sheetViews>
  <sheetFormatPr defaultRowHeight="12.75"/>
  <cols>
    <col min="5" max="5" width="10.28515625" bestFit="1" customWidth="1"/>
  </cols>
  <sheetData>
    <row r="6" spans="2:4">
      <c r="B6" s="204" t="s">
        <v>193</v>
      </c>
      <c r="C6" s="204"/>
    </row>
    <row r="7" spans="2:4">
      <c r="B7" s="4" t="s">
        <v>180</v>
      </c>
      <c r="C7" s="4" t="e">
        <f>+#REF!</f>
        <v>#REF!</v>
      </c>
    </row>
    <row r="8" spans="2:4">
      <c r="B8" s="4" t="s">
        <v>181</v>
      </c>
      <c r="C8" s="4" t="e">
        <f>+#REF!</f>
        <v>#REF!</v>
      </c>
    </row>
    <row r="9" spans="2:4">
      <c r="B9" s="4" t="s">
        <v>182</v>
      </c>
      <c r="C9" s="4" t="e">
        <f>+#REF!</f>
        <v>#REF!</v>
      </c>
      <c r="D9" s="4"/>
    </row>
    <row r="10" spans="2:4">
      <c r="B10" s="4" t="s">
        <v>183</v>
      </c>
      <c r="C10" s="4" t="e">
        <f>+#REF!</f>
        <v>#REF!</v>
      </c>
      <c r="D10" s="4"/>
    </row>
    <row r="11" spans="2:4">
      <c r="B11" s="4" t="s">
        <v>184</v>
      </c>
      <c r="C11" s="4" t="e">
        <f>+#REF!</f>
        <v>#REF!</v>
      </c>
      <c r="D11" s="4"/>
    </row>
    <row r="12" spans="2:4">
      <c r="B12" s="4" t="s">
        <v>185</v>
      </c>
      <c r="C12" s="4" t="e">
        <f>+#REF!</f>
        <v>#REF!</v>
      </c>
      <c r="D12" s="4"/>
    </row>
    <row r="13" spans="2:4">
      <c r="B13" s="4" t="s">
        <v>186</v>
      </c>
      <c r="C13" s="4" t="e">
        <f>+#REF!</f>
        <v>#REF!</v>
      </c>
      <c r="D13" s="4"/>
    </row>
    <row r="14" spans="2:4">
      <c r="B14" s="4" t="s">
        <v>187</v>
      </c>
      <c r="C14" s="4" t="e">
        <f>+#REF!</f>
        <v>#REF!</v>
      </c>
      <c r="D14" s="4"/>
    </row>
    <row r="15" spans="2:4">
      <c r="B15" s="4" t="s">
        <v>188</v>
      </c>
      <c r="C15" s="4" t="e">
        <f>+#REF!</f>
        <v>#REF!</v>
      </c>
      <c r="D15" s="4"/>
    </row>
    <row r="16" spans="2:4">
      <c r="B16" s="4" t="s">
        <v>189</v>
      </c>
      <c r="C16" s="4" t="e">
        <f>+#REF!</f>
        <v>#REF!</v>
      </c>
      <c r="D16" s="4"/>
    </row>
    <row r="17" spans="2:5">
      <c r="B17" s="4" t="s">
        <v>190</v>
      </c>
      <c r="C17" s="4" t="e">
        <f>+#REF!</f>
        <v>#REF!</v>
      </c>
      <c r="D17" s="4"/>
    </row>
    <row r="18" spans="2:5">
      <c r="B18" s="4" t="s">
        <v>191</v>
      </c>
      <c r="C18" s="4" t="e">
        <f>+#REF!</f>
        <v>#REF!</v>
      </c>
      <c r="D18" s="4"/>
    </row>
    <row r="19" spans="2:5">
      <c r="B19" s="4" t="s">
        <v>192</v>
      </c>
      <c r="C19" s="4" t="e">
        <f>+#REF!</f>
        <v>#REF!</v>
      </c>
      <c r="D19" s="4"/>
    </row>
    <row r="20" spans="2:5">
      <c r="B20" s="4" t="s">
        <v>194</v>
      </c>
      <c r="C20" s="4" t="e">
        <f>SUM(C7:C19)</f>
        <v>#REF!</v>
      </c>
      <c r="D20" s="4"/>
    </row>
    <row r="21" spans="2:5">
      <c r="C21" s="4"/>
      <c r="D21" s="4"/>
    </row>
    <row r="25" spans="2:5" ht="18">
      <c r="B25" s="202" t="s">
        <v>153</v>
      </c>
      <c r="C25" s="202"/>
      <c r="D25" s="202"/>
      <c r="E25" s="2" t="e">
        <f>+'VAL_311_azione 1'!#REF!</f>
        <v>#REF!</v>
      </c>
    </row>
    <row r="26" spans="2:5" ht="18">
      <c r="B26" s="202" t="s">
        <v>175</v>
      </c>
      <c r="C26" s="202"/>
      <c r="D26" s="202"/>
      <c r="E26" s="2" t="e">
        <f>+'VAL_311_azione 1'!#REF!</f>
        <v>#REF!</v>
      </c>
    </row>
    <row r="27" spans="2:5" ht="18">
      <c r="B27" s="202" t="s">
        <v>176</v>
      </c>
      <c r="C27" s="202"/>
      <c r="D27" s="202"/>
      <c r="E27" s="2" t="e">
        <f>+'VAL_311_azione 1'!#REF!</f>
        <v>#REF!</v>
      </c>
    </row>
    <row r="29" spans="2:5" ht="18">
      <c r="B29" s="202" t="s">
        <v>154</v>
      </c>
      <c r="C29" s="202"/>
      <c r="D29" s="203"/>
      <c r="E29" s="2" t="e">
        <f>+'VAL_311_azione 1'!#REF!</f>
        <v>#REF!</v>
      </c>
    </row>
    <row r="31" spans="2:5" ht="18">
      <c r="B31" s="202" t="s">
        <v>155</v>
      </c>
      <c r="C31" s="202"/>
      <c r="D31" s="203"/>
      <c r="E31" s="2">
        <f>+'VAL_311_azione 1'!G40</f>
        <v>0</v>
      </c>
    </row>
    <row r="33" spans="2:5" ht="18">
      <c r="B33" s="202" t="s">
        <v>158</v>
      </c>
      <c r="C33" s="202"/>
      <c r="D33" s="203"/>
      <c r="E33" s="2" t="e">
        <f>+'VAL_311_azione 1'!#REF!</f>
        <v>#REF!</v>
      </c>
    </row>
    <row r="35" spans="2:5" ht="18">
      <c r="B35" s="202" t="s">
        <v>159</v>
      </c>
      <c r="C35" s="202"/>
      <c r="D35" s="203"/>
      <c r="E35" s="2">
        <f>+'VAL_311_azione 1'!G54</f>
        <v>0</v>
      </c>
    </row>
    <row r="37" spans="2:5" ht="18">
      <c r="B37" s="202" t="s">
        <v>160</v>
      </c>
      <c r="C37" s="202"/>
      <c r="D37" s="203"/>
      <c r="E37" s="2">
        <f>+'VAL_311_azione 1'!G66</f>
        <v>0</v>
      </c>
    </row>
    <row r="39" spans="2:5" ht="18">
      <c r="B39" s="202" t="s">
        <v>161</v>
      </c>
      <c r="C39" s="202"/>
      <c r="D39" s="203"/>
      <c r="E39" s="2">
        <f>+'VAL_311_azione 1'!G74</f>
        <v>0</v>
      </c>
    </row>
    <row r="41" spans="2:5" ht="18">
      <c r="B41" s="202" t="s">
        <v>195</v>
      </c>
      <c r="C41" s="202"/>
      <c r="D41" s="203"/>
      <c r="E41" s="3" t="e">
        <f>+'VAL_311_azione 1'!#REF!</f>
        <v>#REF!</v>
      </c>
    </row>
    <row r="43" spans="2:5" ht="18">
      <c r="B43" s="202" t="s">
        <v>163</v>
      </c>
      <c r="C43" s="202"/>
      <c r="D43" s="203"/>
      <c r="E43" s="2" t="e">
        <f>+'VAL_311_azione 1'!#REF!</f>
        <v>#REF!</v>
      </c>
    </row>
    <row r="44" spans="2:5" ht="13.5" thickBot="1"/>
    <row r="45" spans="2:5" ht="20.25" thickBot="1">
      <c r="B45" s="202" t="s">
        <v>196</v>
      </c>
      <c r="C45" s="202"/>
      <c r="D45" s="202"/>
      <c r="E45" s="5" t="e">
        <f>SUM(E27:E43)</f>
        <v>#REF!</v>
      </c>
    </row>
  </sheetData>
  <mergeCells count="13">
    <mergeCell ref="B31:D31"/>
    <mergeCell ref="B6:C6"/>
    <mergeCell ref="B25:D25"/>
    <mergeCell ref="B26:D26"/>
    <mergeCell ref="B27:D27"/>
    <mergeCell ref="B29:D29"/>
    <mergeCell ref="B45:D45"/>
    <mergeCell ref="B33:D33"/>
    <mergeCell ref="B35:D35"/>
    <mergeCell ref="B37:D37"/>
    <mergeCell ref="B39:D39"/>
    <mergeCell ref="B41:D41"/>
    <mergeCell ref="B43:D4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Normal="100" workbookViewId="0">
      <selection activeCell="D9" sqref="D9:G9"/>
    </sheetView>
  </sheetViews>
  <sheetFormatPr defaultColWidth="0" defaultRowHeight="12.75" zeroHeight="1"/>
  <cols>
    <col min="1" max="1" width="4.7109375" style="112" customWidth="1"/>
    <col min="2" max="2" width="30.42578125" style="112" customWidth="1"/>
    <col min="3" max="4" width="9.140625" style="112" customWidth="1"/>
    <col min="5" max="5" width="32.28515625" style="112" customWidth="1"/>
    <col min="6" max="7" width="9.140625" style="112" customWidth="1"/>
    <col min="8" max="8" width="7.7109375" style="112" customWidth="1"/>
    <col min="9" max="9" width="0.7109375" style="112" customWidth="1"/>
    <col min="10" max="10" width="1.5703125" style="112" customWidth="1"/>
    <col min="11" max="16384" width="9.140625" style="112" hidden="1"/>
  </cols>
  <sheetData>
    <row r="1" spans="1:11" ht="15.75">
      <c r="A1" s="20"/>
      <c r="B1" s="21"/>
      <c r="C1" s="21"/>
      <c r="D1" s="21"/>
      <c r="E1" s="21"/>
      <c r="F1" s="21"/>
      <c r="G1" s="21"/>
      <c r="H1" s="128"/>
      <c r="I1" s="21"/>
      <c r="J1" s="23"/>
      <c r="K1" s="24"/>
    </row>
    <row r="2" spans="1:11" ht="18">
      <c r="A2" s="27"/>
      <c r="B2" s="156" t="s">
        <v>233</v>
      </c>
      <c r="C2" s="156"/>
      <c r="D2" s="156"/>
      <c r="E2" s="156"/>
      <c r="F2" s="156"/>
      <c r="G2" s="156"/>
      <c r="H2" s="205"/>
      <c r="I2" s="99"/>
      <c r="J2" s="28"/>
      <c r="K2" s="29"/>
    </row>
    <row r="3" spans="1:11" ht="18">
      <c r="A3" s="27"/>
      <c r="B3" s="156" t="s">
        <v>151</v>
      </c>
      <c r="C3" s="156"/>
      <c r="D3" s="156"/>
      <c r="E3" s="156"/>
      <c r="F3" s="156"/>
      <c r="G3" s="156"/>
      <c r="H3" s="205"/>
      <c r="I3" s="99"/>
      <c r="J3" s="28"/>
      <c r="K3" s="29"/>
    </row>
    <row r="4" spans="1:11" ht="15.75">
      <c r="A4" s="27"/>
      <c r="B4" s="157" t="s">
        <v>247</v>
      </c>
      <c r="C4" s="157"/>
      <c r="D4" s="157"/>
      <c r="E4" s="157"/>
      <c r="F4" s="157"/>
      <c r="G4" s="157"/>
      <c r="H4" s="206"/>
      <c r="I4" s="100"/>
      <c r="J4" s="30"/>
      <c r="K4" s="29"/>
    </row>
    <row r="5" spans="1:11" ht="15.75">
      <c r="A5" s="31"/>
      <c r="B5" s="32"/>
      <c r="C5" s="32"/>
      <c r="D5" s="32"/>
      <c r="E5" s="32"/>
      <c r="F5" s="32"/>
      <c r="G5" s="32"/>
      <c r="H5" s="129"/>
      <c r="I5" s="32"/>
      <c r="J5" s="34"/>
      <c r="K5" s="35"/>
    </row>
    <row r="6" spans="1:11" ht="15.75">
      <c r="A6" s="27"/>
      <c r="B6" s="36"/>
      <c r="C6" s="36"/>
      <c r="D6" s="36"/>
      <c r="E6" s="36"/>
      <c r="F6" s="36"/>
      <c r="G6" s="36"/>
      <c r="H6" s="130"/>
      <c r="I6" s="36"/>
      <c r="J6" s="38"/>
      <c r="K6" s="29"/>
    </row>
    <row r="7" spans="1:11" ht="15.75">
      <c r="A7" s="27"/>
      <c r="B7" s="158"/>
      <c r="C7" s="158"/>
      <c r="D7" s="158"/>
      <c r="E7" s="158"/>
      <c r="F7" s="158"/>
      <c r="G7" s="158"/>
      <c r="H7" s="207"/>
      <c r="I7" s="101"/>
      <c r="J7" s="39"/>
      <c r="K7" s="29"/>
    </row>
    <row r="8" spans="1:11" ht="15.75">
      <c r="A8" s="27"/>
      <c r="B8" s="36"/>
      <c r="C8" s="36"/>
      <c r="D8" s="36"/>
      <c r="E8" s="161"/>
      <c r="F8" s="161"/>
      <c r="G8" s="40"/>
      <c r="H8" s="131"/>
      <c r="I8" s="36"/>
      <c r="J8" s="38"/>
      <c r="K8" s="29"/>
    </row>
    <row r="9" spans="1:11" ht="15.75">
      <c r="A9" s="27"/>
      <c r="B9" s="159" t="s">
        <v>173</v>
      </c>
      <c r="C9" s="159"/>
      <c r="D9" s="163"/>
      <c r="E9" s="163"/>
      <c r="F9" s="163"/>
      <c r="G9" s="163"/>
      <c r="H9" s="131"/>
      <c r="I9" s="97"/>
      <c r="J9" s="42"/>
      <c r="K9" s="29"/>
    </row>
    <row r="10" spans="1:11" ht="15.75">
      <c r="A10" s="27"/>
      <c r="B10" s="165" t="s">
        <v>208</v>
      </c>
      <c r="C10" s="166"/>
      <c r="D10" s="163"/>
      <c r="E10" s="163"/>
      <c r="F10" s="163"/>
      <c r="G10" s="163"/>
      <c r="H10" s="131"/>
      <c r="I10" s="101"/>
      <c r="J10" s="39"/>
      <c r="K10" s="29"/>
    </row>
    <row r="11" spans="1:11" ht="15.75">
      <c r="A11" s="27"/>
      <c r="B11" s="165" t="s">
        <v>207</v>
      </c>
      <c r="C11" s="166"/>
      <c r="D11" s="163"/>
      <c r="E11" s="163"/>
      <c r="F11" s="163"/>
      <c r="G11" s="163"/>
      <c r="H11" s="131"/>
      <c r="I11" s="97"/>
      <c r="J11" s="42"/>
      <c r="K11" s="29"/>
    </row>
    <row r="12" spans="1:11" ht="15.75">
      <c r="A12" s="27"/>
      <c r="B12" s="43"/>
      <c r="C12" s="43"/>
      <c r="D12" s="44"/>
      <c r="E12" s="44"/>
      <c r="F12" s="44"/>
      <c r="G12" s="44"/>
      <c r="H12" s="132"/>
      <c r="I12" s="97"/>
      <c r="J12" s="42"/>
      <c r="K12" s="29"/>
    </row>
    <row r="13" spans="1:11" ht="16.5" thickBot="1">
      <c r="A13" s="106"/>
      <c r="B13" s="107"/>
      <c r="C13" s="107"/>
      <c r="D13" s="107"/>
      <c r="E13" s="107"/>
      <c r="F13" s="107"/>
      <c r="G13" s="107"/>
      <c r="H13" s="133"/>
      <c r="I13" s="107"/>
      <c r="J13" s="108"/>
      <c r="K13" s="35"/>
    </row>
    <row r="14" spans="1:11" ht="15.75">
      <c r="A14" s="20"/>
      <c r="B14" s="208" t="s">
        <v>217</v>
      </c>
      <c r="C14" s="208"/>
      <c r="D14" s="208"/>
      <c r="E14" s="208"/>
      <c r="F14" s="208"/>
      <c r="G14" s="208"/>
      <c r="H14" s="209"/>
      <c r="I14" s="141"/>
      <c r="J14" s="103"/>
      <c r="K14" s="29"/>
    </row>
    <row r="15" spans="1:11" ht="15.75">
      <c r="A15" s="27"/>
      <c r="B15" s="43"/>
      <c r="C15" s="43"/>
      <c r="D15" s="97"/>
      <c r="E15" s="97"/>
      <c r="F15" s="97"/>
      <c r="G15" s="49" t="s">
        <v>202</v>
      </c>
      <c r="H15" s="134"/>
      <c r="I15" s="97"/>
      <c r="J15" s="42"/>
      <c r="K15" s="29"/>
    </row>
    <row r="16" spans="1:11" ht="15.75">
      <c r="A16" s="27"/>
      <c r="B16" s="190" t="s">
        <v>248</v>
      </c>
      <c r="C16" s="191"/>
      <c r="D16" s="191"/>
      <c r="E16" s="192"/>
      <c r="F16" s="83"/>
      <c r="G16" s="48"/>
      <c r="H16" s="134"/>
      <c r="I16" s="97"/>
      <c r="J16" s="42"/>
      <c r="K16" s="29"/>
    </row>
    <row r="17" spans="1:15" ht="15.75">
      <c r="A17" s="27"/>
      <c r="B17" s="80"/>
      <c r="C17" s="80"/>
      <c r="D17" s="80"/>
      <c r="E17" s="80"/>
      <c r="F17" s="36"/>
      <c r="G17" s="48"/>
      <c r="H17" s="134"/>
      <c r="I17" s="97"/>
      <c r="J17" s="42"/>
      <c r="K17" s="29"/>
    </row>
    <row r="18" spans="1:15" ht="12.75" customHeight="1">
      <c r="A18" s="27"/>
      <c r="B18" s="180"/>
      <c r="C18" s="181"/>
      <c r="D18" s="181"/>
      <c r="E18" s="182"/>
      <c r="F18" s="155">
        <f>SUM(F19:F20)</f>
        <v>0</v>
      </c>
      <c r="G18" s="48"/>
      <c r="H18" s="134"/>
      <c r="I18" s="97"/>
      <c r="J18" s="42"/>
      <c r="K18" s="29" t="s">
        <v>156</v>
      </c>
    </row>
    <row r="19" spans="1:15" ht="15.75">
      <c r="A19" s="152">
        <v>8</v>
      </c>
      <c r="B19" s="187" t="s">
        <v>234</v>
      </c>
      <c r="C19" s="188"/>
      <c r="D19" s="188"/>
      <c r="E19" s="189"/>
      <c r="F19" s="154">
        <v>0</v>
      </c>
      <c r="G19" s="48"/>
      <c r="H19" s="134"/>
      <c r="I19" s="97"/>
      <c r="J19" s="42"/>
      <c r="K19" s="29">
        <v>11</v>
      </c>
      <c r="N19" s="112">
        <v>8</v>
      </c>
      <c r="O19" s="112">
        <v>3</v>
      </c>
    </row>
    <row r="20" spans="1:15" ht="33.75" customHeight="1">
      <c r="A20" s="152">
        <v>3</v>
      </c>
      <c r="B20" s="187" t="s">
        <v>235</v>
      </c>
      <c r="C20" s="188"/>
      <c r="D20" s="188"/>
      <c r="E20" s="189"/>
      <c r="F20" s="154">
        <v>0</v>
      </c>
      <c r="G20" s="48"/>
      <c r="H20" s="134"/>
      <c r="I20" s="97"/>
      <c r="J20" s="42"/>
      <c r="K20" s="29"/>
      <c r="N20" s="112">
        <v>0</v>
      </c>
      <c r="O20" s="112">
        <v>0</v>
      </c>
    </row>
    <row r="21" spans="1:15" ht="15.75">
      <c r="A21" s="27"/>
      <c r="B21" s="173"/>
      <c r="C21" s="173"/>
      <c r="D21" s="173"/>
      <c r="E21" s="173"/>
      <c r="F21" s="36"/>
      <c r="G21" s="36"/>
      <c r="H21" s="134"/>
      <c r="I21" s="97"/>
      <c r="J21" s="42"/>
      <c r="K21" s="29"/>
    </row>
    <row r="22" spans="1:15" ht="18.75" thickBot="1">
      <c r="A22" s="72"/>
      <c r="B22" s="216"/>
      <c r="C22" s="216"/>
      <c r="D22" s="216"/>
      <c r="E22" s="216"/>
      <c r="F22" s="109"/>
      <c r="G22" s="110"/>
      <c r="H22" s="135"/>
      <c r="I22" s="142"/>
      <c r="J22" s="105"/>
      <c r="K22" s="29"/>
    </row>
    <row r="23" spans="1:15" ht="16.5" thickBot="1">
      <c r="A23" s="92"/>
      <c r="B23" s="93"/>
      <c r="C23" s="93"/>
      <c r="D23" s="93"/>
      <c r="E23" s="93"/>
      <c r="F23" s="93"/>
      <c r="G23" s="93"/>
      <c r="H23" s="136"/>
      <c r="I23" s="93"/>
      <c r="J23" s="94"/>
      <c r="K23" s="29"/>
    </row>
    <row r="24" spans="1:15" ht="15.75">
      <c r="A24" s="20"/>
      <c r="B24" s="208" t="s">
        <v>229</v>
      </c>
      <c r="C24" s="208"/>
      <c r="D24" s="208"/>
      <c r="E24" s="208"/>
      <c r="F24" s="208"/>
      <c r="G24" s="208"/>
      <c r="H24" s="209"/>
      <c r="I24" s="141"/>
      <c r="J24" s="103"/>
      <c r="K24" s="29"/>
    </row>
    <row r="25" spans="1:15" ht="15.75">
      <c r="A25" s="27"/>
      <c r="B25" s="96"/>
      <c r="C25" s="96"/>
      <c r="D25" s="96"/>
      <c r="E25" s="96"/>
      <c r="F25" s="96"/>
      <c r="G25" s="96"/>
      <c r="H25" s="131"/>
      <c r="I25" s="96"/>
      <c r="J25" s="46"/>
      <c r="K25" s="29"/>
    </row>
    <row r="26" spans="1:15" ht="29.25" customHeight="1">
      <c r="A26" s="27"/>
      <c r="B26" s="190" t="s">
        <v>218</v>
      </c>
      <c r="C26" s="191"/>
      <c r="D26" s="191"/>
      <c r="E26" s="192"/>
      <c r="F26" s="83"/>
      <c r="G26" s="49" t="s">
        <v>244</v>
      </c>
      <c r="H26" s="134"/>
      <c r="I26" s="97"/>
      <c r="J26" s="42"/>
      <c r="K26" s="29"/>
    </row>
    <row r="27" spans="1:15" ht="15.75">
      <c r="A27" s="27"/>
      <c r="B27" s="80"/>
      <c r="C27" s="80"/>
      <c r="D27" s="80"/>
      <c r="E27" s="80"/>
      <c r="F27" s="36"/>
      <c r="G27" s="48"/>
      <c r="H27" s="134"/>
      <c r="I27" s="97"/>
      <c r="J27" s="42"/>
      <c r="K27" s="29"/>
    </row>
    <row r="28" spans="1:15" ht="15.75">
      <c r="A28" s="27"/>
      <c r="B28" s="180"/>
      <c r="C28" s="181"/>
      <c r="D28" s="181"/>
      <c r="E28" s="182"/>
      <c r="F28" s="155">
        <f>+N31+O31</f>
        <v>0</v>
      </c>
      <c r="G28" s="48"/>
      <c r="H28" s="134"/>
      <c r="I28" s="97"/>
      <c r="J28" s="42"/>
      <c r="K28" s="29" t="s">
        <v>156</v>
      </c>
      <c r="N28" s="112">
        <v>5</v>
      </c>
      <c r="O28" s="112">
        <v>3</v>
      </c>
    </row>
    <row r="29" spans="1:15" ht="15.75">
      <c r="A29" s="113">
        <v>5</v>
      </c>
      <c r="B29" s="187" t="s">
        <v>219</v>
      </c>
      <c r="C29" s="188"/>
      <c r="D29" s="188"/>
      <c r="E29" s="189"/>
      <c r="F29" s="154">
        <v>0</v>
      </c>
      <c r="G29" s="48"/>
      <c r="H29" s="134"/>
      <c r="I29" s="97"/>
      <c r="J29" s="42"/>
      <c r="K29" s="29"/>
      <c r="N29" s="112">
        <v>0</v>
      </c>
      <c r="O29" s="112">
        <v>0</v>
      </c>
    </row>
    <row r="30" spans="1:15" ht="15.75">
      <c r="A30" s="113">
        <v>3</v>
      </c>
      <c r="B30" s="187" t="s">
        <v>220</v>
      </c>
      <c r="C30" s="188"/>
      <c r="D30" s="188"/>
      <c r="E30" s="189"/>
      <c r="F30" s="154">
        <v>0</v>
      </c>
      <c r="G30" s="111" t="str">
        <f>IF(F29=5,IF(F30&gt;0,"valore non ammesso",""),"")</f>
        <v/>
      </c>
      <c r="H30" s="134"/>
      <c r="I30" s="97"/>
      <c r="J30" s="42"/>
      <c r="K30" s="29">
        <v>10</v>
      </c>
    </row>
    <row r="31" spans="1:15" ht="15.75">
      <c r="A31" s="113">
        <v>5</v>
      </c>
      <c r="B31" s="187" t="s">
        <v>221</v>
      </c>
      <c r="C31" s="188"/>
      <c r="D31" s="188"/>
      <c r="E31" s="189"/>
      <c r="F31" s="154">
        <v>0</v>
      </c>
      <c r="G31" s="48"/>
      <c r="H31" s="134"/>
      <c r="I31" s="97"/>
      <c r="J31" s="42"/>
      <c r="K31" s="29"/>
      <c r="N31" s="114">
        <f>MAX(F29:F30)</f>
        <v>0</v>
      </c>
      <c r="O31" s="114">
        <f>MAX(F31:F32)</f>
        <v>0</v>
      </c>
    </row>
    <row r="32" spans="1:15" ht="15.75">
      <c r="A32" s="113">
        <v>3</v>
      </c>
      <c r="B32" s="187" t="s">
        <v>222</v>
      </c>
      <c r="C32" s="188"/>
      <c r="D32" s="188"/>
      <c r="E32" s="189"/>
      <c r="F32" s="154">
        <v>0</v>
      </c>
      <c r="G32" s="111" t="str">
        <f>IF(F31=5,IF(F32&gt;0,"valore non ammesso",""),"")</f>
        <v/>
      </c>
      <c r="H32" s="134"/>
      <c r="I32" s="97"/>
      <c r="J32" s="42"/>
      <c r="K32" s="29"/>
    </row>
    <row r="33" spans="1:18" ht="15.75">
      <c r="A33" s="27"/>
      <c r="B33" s="96"/>
      <c r="C33" s="96"/>
      <c r="D33" s="96"/>
      <c r="E33" s="96"/>
      <c r="F33" s="36"/>
      <c r="G33" s="36"/>
      <c r="H33" s="134"/>
      <c r="I33" s="97"/>
      <c r="J33" s="42"/>
      <c r="K33" s="29"/>
    </row>
    <row r="34" spans="1:18" ht="16.5" thickBot="1">
      <c r="A34" s="72"/>
      <c r="B34" s="215"/>
      <c r="C34" s="215"/>
      <c r="D34" s="215"/>
      <c r="E34" s="215"/>
      <c r="F34" s="215"/>
      <c r="G34" s="104"/>
      <c r="H34" s="137"/>
      <c r="I34" s="142"/>
      <c r="J34" s="105"/>
      <c r="K34" s="29"/>
    </row>
    <row r="35" spans="1:18" ht="16.5" thickBot="1">
      <c r="A35" s="92"/>
      <c r="B35" s="93"/>
      <c r="C35" s="93"/>
      <c r="D35" s="93"/>
      <c r="E35" s="93"/>
      <c r="F35" s="93"/>
      <c r="G35" s="93"/>
      <c r="H35" s="136"/>
      <c r="I35" s="93"/>
      <c r="J35" s="94"/>
      <c r="K35" s="29"/>
    </row>
    <row r="36" spans="1:18" ht="15.75">
      <c r="A36" s="27"/>
      <c r="B36" s="167" t="s">
        <v>198</v>
      </c>
      <c r="C36" s="167"/>
      <c r="D36" s="167"/>
      <c r="E36" s="167"/>
      <c r="F36" s="167"/>
      <c r="G36" s="167"/>
      <c r="H36" s="211"/>
      <c r="I36" s="96"/>
      <c r="J36" s="46"/>
      <c r="K36" s="29"/>
    </row>
    <row r="37" spans="1:18" ht="18">
      <c r="A37" s="27"/>
      <c r="B37" s="43"/>
      <c r="C37" s="43"/>
      <c r="D37" s="96"/>
      <c r="E37" s="96"/>
      <c r="F37" s="96"/>
      <c r="G37" s="99"/>
      <c r="H37" s="134"/>
      <c r="I37" s="97"/>
      <c r="J37" s="42"/>
      <c r="K37" s="29"/>
    </row>
    <row r="38" spans="1:18" ht="18">
      <c r="A38" s="27"/>
      <c r="B38" s="177" t="s">
        <v>162</v>
      </c>
      <c r="C38" s="178"/>
      <c r="D38" s="178"/>
      <c r="E38" s="179"/>
      <c r="F38" s="98" t="s">
        <v>204</v>
      </c>
      <c r="G38" s="99"/>
      <c r="H38" s="134"/>
      <c r="I38" s="97"/>
      <c r="J38" s="42"/>
      <c r="K38" s="29" t="s">
        <v>157</v>
      </c>
      <c r="M38" s="112" t="s">
        <v>174</v>
      </c>
    </row>
    <row r="39" spans="1:18" ht="16.5" thickBot="1">
      <c r="A39" s="27"/>
      <c r="B39" s="43"/>
      <c r="C39" s="43"/>
      <c r="D39" s="55"/>
      <c r="E39" s="55"/>
      <c r="F39" s="56" t="s">
        <v>210</v>
      </c>
      <c r="G39" s="91">
        <f>IF(F38="Si",12,0)</f>
        <v>0</v>
      </c>
      <c r="H39" s="134"/>
      <c r="I39" s="97"/>
      <c r="J39" s="42"/>
      <c r="K39" s="29">
        <v>12</v>
      </c>
      <c r="M39" s="112" t="s">
        <v>204</v>
      </c>
    </row>
    <row r="40" spans="1:18" ht="16.5" thickBot="1">
      <c r="A40" s="92"/>
      <c r="B40" s="93"/>
      <c r="C40" s="93"/>
      <c r="D40" s="93"/>
      <c r="E40" s="93"/>
      <c r="F40" s="93"/>
      <c r="G40" s="93"/>
      <c r="H40" s="136"/>
      <c r="I40" s="93"/>
      <c r="J40" s="94"/>
      <c r="K40" s="29"/>
    </row>
    <row r="41" spans="1:18" ht="15.75">
      <c r="A41" s="27"/>
      <c r="B41" s="167" t="s">
        <v>230</v>
      </c>
      <c r="C41" s="167"/>
      <c r="D41" s="167"/>
      <c r="E41" s="167"/>
      <c r="F41" s="167"/>
      <c r="G41" s="167"/>
      <c r="H41" s="211"/>
      <c r="I41" s="96"/>
      <c r="J41" s="46"/>
      <c r="K41" s="29"/>
    </row>
    <row r="42" spans="1:18" ht="18">
      <c r="A42" s="27"/>
      <c r="B42" s="43"/>
      <c r="C42" s="43"/>
      <c r="D42" s="96"/>
      <c r="E42" s="96"/>
      <c r="F42" s="96"/>
      <c r="G42" s="99"/>
      <c r="H42" s="134"/>
      <c r="I42" s="97"/>
      <c r="J42" s="42"/>
      <c r="K42" s="29" t="s">
        <v>156</v>
      </c>
    </row>
    <row r="43" spans="1:18" ht="28.5" customHeight="1">
      <c r="A43" s="27"/>
      <c r="B43" s="190" t="s">
        <v>236</v>
      </c>
      <c r="C43" s="191"/>
      <c r="D43" s="191"/>
      <c r="E43" s="192"/>
      <c r="F43" s="102" t="s">
        <v>204</v>
      </c>
      <c r="G43" s="48"/>
      <c r="H43" s="134"/>
      <c r="I43" s="97"/>
      <c r="J43" s="42"/>
      <c r="K43" s="29">
        <v>3</v>
      </c>
    </row>
    <row r="44" spans="1:18" ht="15.75">
      <c r="A44" s="27"/>
      <c r="B44" s="80"/>
      <c r="C44" s="80"/>
      <c r="D44" s="80"/>
      <c r="E44" s="80"/>
      <c r="F44" s="56" t="s">
        <v>249</v>
      </c>
      <c r="G44" s="19">
        <f>IF(F43="Si",3,0)</f>
        <v>0</v>
      </c>
      <c r="H44" s="134"/>
      <c r="I44" s="97"/>
      <c r="J44" s="42"/>
      <c r="K44" s="29"/>
    </row>
    <row r="45" spans="1:18" ht="16.5" thickBot="1">
      <c r="A45" s="27"/>
      <c r="B45" s="214"/>
      <c r="C45" s="214"/>
      <c r="D45" s="214"/>
      <c r="E45" s="214"/>
      <c r="F45" s="115"/>
      <c r="G45" s="90"/>
      <c r="H45" s="134"/>
      <c r="I45" s="97"/>
      <c r="J45" s="42"/>
      <c r="K45" s="29"/>
    </row>
    <row r="46" spans="1:18" ht="16.5" thickBot="1">
      <c r="A46" s="92"/>
      <c r="B46" s="93"/>
      <c r="C46" s="93"/>
      <c r="D46" s="93"/>
      <c r="E46" s="93"/>
      <c r="F46" s="93"/>
      <c r="G46" s="93"/>
      <c r="H46" s="136"/>
      <c r="I46" s="93"/>
      <c r="J46" s="94"/>
      <c r="K46" s="29"/>
    </row>
    <row r="47" spans="1:18" s="25" customFormat="1" ht="15.75" customHeight="1">
      <c r="A47" s="27"/>
      <c r="B47" s="167" t="s">
        <v>231</v>
      </c>
      <c r="C47" s="167"/>
      <c r="D47" s="167"/>
      <c r="E47" s="167"/>
      <c r="F47" s="167"/>
      <c r="G47" s="167"/>
      <c r="H47" s="211"/>
      <c r="I47" s="97"/>
      <c r="J47" s="42"/>
      <c r="K47" s="29"/>
      <c r="M47" s="26"/>
      <c r="N47" s="26"/>
      <c r="O47" s="26"/>
      <c r="P47" s="26"/>
      <c r="Q47" s="26"/>
      <c r="R47" s="26"/>
    </row>
    <row r="48" spans="1:18" s="25" customFormat="1" ht="15.75" customHeight="1">
      <c r="A48" s="27"/>
      <c r="B48" s="43"/>
      <c r="C48" s="43"/>
      <c r="D48" s="96"/>
      <c r="E48" s="96"/>
      <c r="F48" s="96"/>
      <c r="G48" s="99"/>
      <c r="H48" s="134"/>
      <c r="I48" s="97"/>
      <c r="J48" s="42"/>
      <c r="K48" s="29" t="s">
        <v>156</v>
      </c>
      <c r="M48" s="26"/>
      <c r="N48" s="26"/>
      <c r="O48" s="26"/>
      <c r="P48" s="26"/>
      <c r="Q48" s="26"/>
      <c r="R48" s="26"/>
    </row>
    <row r="49" spans="1:18" s="25" customFormat="1" ht="15.75" customHeight="1">
      <c r="A49" s="27"/>
      <c r="B49" s="177" t="s">
        <v>223</v>
      </c>
      <c r="C49" s="178"/>
      <c r="D49" s="178"/>
      <c r="E49" s="179"/>
      <c r="F49" s="98" t="s">
        <v>204</v>
      </c>
      <c r="G49" s="99"/>
      <c r="H49" s="138"/>
      <c r="I49" s="97"/>
      <c r="J49" s="42"/>
      <c r="K49" s="29">
        <v>3</v>
      </c>
      <c r="M49" s="26"/>
      <c r="N49" s="26"/>
      <c r="O49" s="26"/>
      <c r="P49" s="26"/>
      <c r="Q49" s="26"/>
      <c r="R49" s="26"/>
    </row>
    <row r="50" spans="1:18" s="25" customFormat="1" ht="15.75" customHeight="1">
      <c r="A50" s="27"/>
      <c r="B50" s="43"/>
      <c r="C50" s="43"/>
      <c r="D50" s="55"/>
      <c r="E50" s="55"/>
      <c r="F50" s="56" t="s">
        <v>240</v>
      </c>
      <c r="G50" s="18">
        <f>IF(F49="Si",3,0)</f>
        <v>0</v>
      </c>
      <c r="H50" s="134"/>
      <c r="I50" s="97"/>
      <c r="J50" s="42"/>
      <c r="K50" s="29"/>
      <c r="M50" s="26"/>
      <c r="N50" s="26"/>
      <c r="O50" s="26"/>
      <c r="P50" s="26"/>
      <c r="Q50" s="26"/>
      <c r="R50" s="26"/>
    </row>
    <row r="51" spans="1:18" s="25" customFormat="1" ht="9.75" customHeight="1">
      <c r="A51" s="31"/>
      <c r="B51" s="32"/>
      <c r="C51" s="32"/>
      <c r="D51" s="32"/>
      <c r="E51" s="32"/>
      <c r="F51" s="32"/>
      <c r="G51" s="32"/>
      <c r="H51" s="129"/>
      <c r="I51" s="32"/>
      <c r="J51" s="51"/>
      <c r="K51" s="29"/>
      <c r="N51" s="26"/>
      <c r="O51" s="26"/>
      <c r="P51" s="26"/>
      <c r="Q51" s="26"/>
      <c r="R51" s="26"/>
    </row>
    <row r="52" spans="1:18" s="25" customFormat="1" ht="15.75" customHeight="1">
      <c r="A52" s="27"/>
      <c r="B52" s="167" t="s">
        <v>237</v>
      </c>
      <c r="C52" s="167"/>
      <c r="D52" s="167"/>
      <c r="E52" s="167"/>
      <c r="F52" s="167"/>
      <c r="G52" s="167"/>
      <c r="H52" s="211"/>
      <c r="I52" s="97"/>
      <c r="J52" s="42"/>
      <c r="K52" s="29"/>
      <c r="M52" s="26"/>
      <c r="N52" s="26"/>
      <c r="O52" s="26"/>
      <c r="P52" s="26"/>
      <c r="Q52" s="26"/>
      <c r="R52" s="26"/>
    </row>
    <row r="53" spans="1:18" s="25" customFormat="1" ht="15.75" customHeight="1">
      <c r="A53" s="27"/>
      <c r="B53" s="43"/>
      <c r="C53" s="43"/>
      <c r="D53" s="96"/>
      <c r="E53" s="96"/>
      <c r="F53" s="96"/>
      <c r="G53" s="99"/>
      <c r="H53" s="134"/>
      <c r="I53" s="97"/>
      <c r="J53" s="42"/>
      <c r="K53" s="29" t="s">
        <v>156</v>
      </c>
      <c r="M53" s="26"/>
      <c r="N53" s="26"/>
      <c r="O53" s="26"/>
      <c r="P53" s="26"/>
      <c r="Q53" s="26"/>
      <c r="R53" s="26"/>
    </row>
    <row r="54" spans="1:18" s="25" customFormat="1" ht="15.75" customHeight="1">
      <c r="A54" s="27"/>
      <c r="B54" s="177" t="s">
        <v>243</v>
      </c>
      <c r="C54" s="178"/>
      <c r="D54" s="178"/>
      <c r="E54" s="179"/>
      <c r="F54" s="98" t="s">
        <v>204</v>
      </c>
      <c r="G54" s="99"/>
      <c r="H54" s="138"/>
      <c r="I54" s="97"/>
      <c r="J54" s="42"/>
      <c r="K54" s="29">
        <v>4</v>
      </c>
      <c r="M54" s="26"/>
      <c r="N54" s="26"/>
      <c r="O54" s="26"/>
      <c r="P54" s="26"/>
      <c r="Q54" s="26"/>
      <c r="R54" s="26"/>
    </row>
    <row r="55" spans="1:18" s="25" customFormat="1" ht="15.75" customHeight="1" thickBot="1">
      <c r="A55" s="27"/>
      <c r="B55" s="43"/>
      <c r="C55" s="43"/>
      <c r="D55" s="55"/>
      <c r="E55" s="55"/>
      <c r="F55" s="56" t="s">
        <v>241</v>
      </c>
      <c r="G55" s="18">
        <f>IF(F54="Si",4,0)</f>
        <v>0</v>
      </c>
      <c r="H55" s="134"/>
      <c r="I55" s="97"/>
      <c r="J55" s="42"/>
      <c r="K55" s="29"/>
      <c r="M55" s="26"/>
      <c r="N55" s="26"/>
      <c r="O55" s="26"/>
      <c r="P55" s="26"/>
      <c r="Q55" s="26"/>
      <c r="R55" s="26"/>
    </row>
    <row r="56" spans="1:18" ht="16.5" thickBot="1">
      <c r="A56" s="92"/>
      <c r="B56" s="93"/>
      <c r="C56" s="93"/>
      <c r="D56" s="93"/>
      <c r="E56" s="93"/>
      <c r="F56" s="93"/>
      <c r="G56" s="93"/>
      <c r="H56" s="136"/>
      <c r="I56" s="93"/>
      <c r="J56" s="94"/>
      <c r="K56" s="29"/>
    </row>
    <row r="57" spans="1:18" ht="15.75">
      <c r="A57" s="27"/>
      <c r="B57" s="167" t="s">
        <v>238</v>
      </c>
      <c r="C57" s="167"/>
      <c r="D57" s="167"/>
      <c r="E57" s="167"/>
      <c r="F57" s="167"/>
      <c r="G57" s="167"/>
      <c r="H57" s="211"/>
      <c r="I57" s="97"/>
      <c r="J57" s="42"/>
      <c r="K57" s="29"/>
    </row>
    <row r="58" spans="1:18" ht="18">
      <c r="A58" s="27"/>
      <c r="B58" s="43"/>
      <c r="C58" s="43"/>
      <c r="D58" s="96"/>
      <c r="E58" s="96"/>
      <c r="F58" s="96"/>
      <c r="G58" s="99"/>
      <c r="H58" s="134"/>
      <c r="I58" s="97"/>
      <c r="J58" s="42"/>
      <c r="K58" s="29"/>
      <c r="M58" s="116" t="s">
        <v>203</v>
      </c>
    </row>
    <row r="59" spans="1:18" ht="18">
      <c r="A59" s="27"/>
      <c r="B59" s="177" t="s">
        <v>205</v>
      </c>
      <c r="C59" s="178"/>
      <c r="D59" s="178"/>
      <c r="E59" s="179"/>
      <c r="F59" s="98" t="s">
        <v>245</v>
      </c>
      <c r="G59" s="99"/>
      <c r="H59" s="134"/>
      <c r="I59" s="97"/>
      <c r="J59" s="42"/>
      <c r="K59" s="29" t="s">
        <v>156</v>
      </c>
      <c r="M59" s="116" t="s">
        <v>199</v>
      </c>
    </row>
    <row r="60" spans="1:18" ht="16.5" thickBot="1">
      <c r="A60" s="27"/>
      <c r="B60" s="43"/>
      <c r="C60" s="43"/>
      <c r="D60" s="55"/>
      <c r="E60" s="55"/>
      <c r="F60" s="56" t="s">
        <v>242</v>
      </c>
      <c r="G60" s="91">
        <f>IF(F59="A",0,IF(F59="B",0,IF(F59="C",6,IF(F59="D",8,0))))</f>
        <v>0</v>
      </c>
      <c r="H60" s="134"/>
      <c r="I60" s="97"/>
      <c r="J60" s="42"/>
      <c r="K60" s="29">
        <v>8</v>
      </c>
      <c r="M60" s="116" t="s">
        <v>245</v>
      </c>
    </row>
    <row r="61" spans="1:18" ht="16.5" thickBot="1">
      <c r="A61" s="92"/>
      <c r="B61" s="93"/>
      <c r="C61" s="93"/>
      <c r="D61" s="93"/>
      <c r="E61" s="93"/>
      <c r="F61" s="93"/>
      <c r="G61" s="93"/>
      <c r="H61" s="136"/>
      <c r="I61" s="93"/>
      <c r="J61" s="94"/>
      <c r="K61" s="29"/>
    </row>
    <row r="62" spans="1:18" ht="15.75">
      <c r="A62" s="27"/>
      <c r="B62" s="167" t="s">
        <v>239</v>
      </c>
      <c r="C62" s="167"/>
      <c r="D62" s="167"/>
      <c r="E62" s="167"/>
      <c r="F62" s="167"/>
      <c r="G62" s="167"/>
      <c r="H62" s="211"/>
      <c r="I62" s="97"/>
      <c r="J62" s="42"/>
      <c r="K62" s="29"/>
    </row>
    <row r="63" spans="1:18" ht="15.75">
      <c r="A63" s="27"/>
      <c r="B63" s="96"/>
      <c r="C63" s="96"/>
      <c r="D63" s="96"/>
      <c r="E63" s="96"/>
      <c r="F63" s="96"/>
      <c r="G63" s="96"/>
      <c r="H63" s="46"/>
      <c r="I63" s="97"/>
      <c r="J63" s="42"/>
      <c r="K63" s="29"/>
    </row>
    <row r="64" spans="1:18" ht="15.75">
      <c r="A64" s="27"/>
      <c r="B64" s="177" t="s">
        <v>200</v>
      </c>
      <c r="C64" s="178"/>
      <c r="D64" s="178"/>
      <c r="E64" s="179"/>
      <c r="F64" s="186">
        <v>0</v>
      </c>
      <c r="G64" s="186"/>
      <c r="H64" s="46"/>
      <c r="I64" s="97"/>
      <c r="J64" s="42"/>
      <c r="K64" s="29"/>
    </row>
    <row r="65" spans="1:15" ht="15.75">
      <c r="A65" s="27"/>
      <c r="B65" s="177" t="s">
        <v>201</v>
      </c>
      <c r="C65" s="178"/>
      <c r="D65" s="178"/>
      <c r="E65" s="179"/>
      <c r="F65" s="210"/>
      <c r="G65" s="210"/>
      <c r="H65" s="134"/>
      <c r="I65" s="97"/>
      <c r="J65" s="42"/>
      <c r="K65" s="29"/>
    </row>
    <row r="66" spans="1:15" ht="15.75">
      <c r="A66" s="27"/>
      <c r="B66" s="151"/>
      <c r="C66" s="151"/>
      <c r="D66" s="151"/>
      <c r="E66" s="151"/>
      <c r="F66" s="151"/>
      <c r="G66" s="151"/>
      <c r="H66" s="134"/>
      <c r="I66" s="151"/>
      <c r="J66" s="42"/>
      <c r="K66" s="29"/>
      <c r="O66" s="26">
        <v>1</v>
      </c>
    </row>
    <row r="67" spans="1:15" ht="15.75">
      <c r="A67" s="27"/>
      <c r="B67" s="151"/>
      <c r="C67" s="151"/>
      <c r="D67" s="151"/>
      <c r="E67" s="151"/>
      <c r="F67" s="64"/>
      <c r="G67" s="64"/>
      <c r="H67" s="134"/>
      <c r="I67" s="151"/>
      <c r="J67" s="42"/>
      <c r="K67" s="29"/>
      <c r="O67" s="26">
        <v>2</v>
      </c>
    </row>
    <row r="68" spans="1:15" ht="15.75">
      <c r="A68" s="27"/>
      <c r="B68" s="64"/>
      <c r="C68" s="64"/>
      <c r="D68" s="64"/>
      <c r="E68" s="64"/>
      <c r="F68" s="49" t="s">
        <v>232</v>
      </c>
      <c r="G68" s="19">
        <f>IF(F65=0,0,+N68)</f>
        <v>0</v>
      </c>
      <c r="H68" s="139"/>
      <c r="I68" s="97"/>
      <c r="J68" s="42"/>
      <c r="K68" s="29" t="s">
        <v>156</v>
      </c>
      <c r="M68" s="66" t="e">
        <f>+F64/F65</f>
        <v>#DIV/0!</v>
      </c>
      <c r="N68" s="26">
        <f>IF(F64&lt;=100000,IF(F65=1,3,IF(F64&lt;=100000,IF(F65=2,6,IF(F64&lt;=100000,0,IF(F65=3,9,IF(F64&lt;=150001,IF(F65=1,3,IF(F64&lt;=150001,IF(F65=2,6,IF(F64&lt;=150001,IF(F65=3,9))))))))))))</f>
        <v>0</v>
      </c>
      <c r="O68" s="26">
        <v>3</v>
      </c>
    </row>
    <row r="69" spans="1:15" ht="18">
      <c r="A69" s="27"/>
      <c r="B69" s="43"/>
      <c r="C69" s="43"/>
      <c r="D69" s="50"/>
      <c r="E69" s="50"/>
      <c r="F69" s="50"/>
      <c r="G69" s="17"/>
      <c r="H69" s="134"/>
      <c r="I69" s="97"/>
      <c r="J69" s="42"/>
      <c r="K69" s="29">
        <v>9</v>
      </c>
      <c r="M69" s="153" t="e">
        <f>+F65/F64</f>
        <v>#DIV/0!</v>
      </c>
      <c r="N69" s="26"/>
    </row>
    <row r="70" spans="1:15" ht="15.75">
      <c r="A70" s="27"/>
      <c r="B70" s="36"/>
      <c r="C70" s="36"/>
      <c r="D70" s="36"/>
      <c r="E70" s="36"/>
      <c r="F70" s="36"/>
      <c r="G70" s="36"/>
      <c r="H70" s="130"/>
      <c r="I70" s="36"/>
      <c r="J70" s="38"/>
      <c r="K70" s="54"/>
      <c r="M70" s="66"/>
      <c r="N70" s="26"/>
    </row>
    <row r="71" spans="1:15" ht="15.75">
      <c r="A71" s="27"/>
      <c r="B71" s="36" t="s">
        <v>164</v>
      </c>
      <c r="C71" s="36"/>
      <c r="D71" s="36"/>
      <c r="E71" s="36"/>
      <c r="F71" s="36"/>
      <c r="G71" s="36"/>
      <c r="H71" s="130"/>
      <c r="I71" s="36"/>
      <c r="J71" s="38"/>
      <c r="K71" s="54"/>
    </row>
    <row r="72" spans="1:15" ht="15.75">
      <c r="A72" s="27"/>
      <c r="B72" s="36" t="s">
        <v>246</v>
      </c>
      <c r="C72" s="36"/>
      <c r="D72" s="36"/>
      <c r="E72" s="36"/>
      <c r="F72" s="36"/>
      <c r="G72" s="36"/>
      <c r="H72" s="130"/>
      <c r="I72" s="36"/>
      <c r="J72" s="38"/>
      <c r="K72" s="54">
        <f>SUM(K18:K71)</f>
        <v>60</v>
      </c>
    </row>
    <row r="73" spans="1:15" ht="15.75">
      <c r="A73" s="27"/>
      <c r="B73" s="212">
        <f>+D11</f>
        <v>0</v>
      </c>
      <c r="C73" s="213"/>
      <c r="D73" s="36" t="s">
        <v>179</v>
      </c>
      <c r="E73" s="36"/>
      <c r="F73" s="36"/>
      <c r="G73" s="36"/>
      <c r="H73" s="130"/>
      <c r="I73" s="36"/>
      <c r="J73" s="38"/>
      <c r="K73" s="54"/>
    </row>
    <row r="74" spans="1:15" ht="15.75">
      <c r="A74" s="27"/>
      <c r="B74" s="70" t="s">
        <v>177</v>
      </c>
      <c r="C74" s="36"/>
      <c r="D74" s="36"/>
      <c r="E74" s="36"/>
      <c r="F74" s="36"/>
      <c r="G74" s="36"/>
      <c r="H74" s="130"/>
      <c r="I74" s="36"/>
      <c r="J74" s="38"/>
      <c r="K74" s="54"/>
    </row>
    <row r="75" spans="1:15" ht="15.75">
      <c r="A75" s="27"/>
      <c r="B75" s="70" t="s">
        <v>178</v>
      </c>
      <c r="C75" s="36"/>
      <c r="D75" s="36"/>
      <c r="E75" s="36"/>
      <c r="F75" s="36"/>
      <c r="G75" s="36"/>
      <c r="H75" s="130"/>
      <c r="I75" s="36"/>
      <c r="J75" s="38"/>
      <c r="K75" s="54"/>
    </row>
    <row r="76" spans="1:15" ht="15.75">
      <c r="A76" s="27"/>
      <c r="B76" s="36" t="s">
        <v>167</v>
      </c>
      <c r="C76" s="36"/>
      <c r="D76" s="36"/>
      <c r="E76" s="36"/>
      <c r="F76" s="36"/>
      <c r="G76" s="71">
        <f>+G68+G60+G55+G50+G44+G39+F28+F18</f>
        <v>0</v>
      </c>
      <c r="H76" s="130" t="s">
        <v>168</v>
      </c>
      <c r="I76" s="36"/>
      <c r="J76" s="38"/>
      <c r="K76" s="54"/>
    </row>
    <row r="77" spans="1:15" ht="15.75">
      <c r="A77" s="27"/>
      <c r="B77" s="36"/>
      <c r="C77" s="36"/>
      <c r="D77" s="36"/>
      <c r="E77" s="36"/>
      <c r="F77" s="36"/>
      <c r="G77" s="36"/>
      <c r="H77" s="130"/>
      <c r="I77" s="36"/>
      <c r="J77" s="38"/>
      <c r="K77" s="54"/>
    </row>
    <row r="78" spans="1:15" ht="15.75">
      <c r="A78" s="27"/>
      <c r="B78" s="36" t="s">
        <v>171</v>
      </c>
      <c r="C78" s="36"/>
      <c r="D78" s="36"/>
      <c r="E78" s="36"/>
      <c r="F78" s="36" t="s">
        <v>172</v>
      </c>
      <c r="G78" s="36"/>
      <c r="H78" s="130"/>
      <c r="I78" s="36"/>
      <c r="J78" s="38"/>
      <c r="K78" s="54"/>
    </row>
    <row r="79" spans="1:15" ht="15.75">
      <c r="A79" s="27"/>
      <c r="B79" s="162">
        <f>+D9</f>
        <v>0</v>
      </c>
      <c r="C79" s="162"/>
      <c r="D79" s="36"/>
      <c r="E79" s="36"/>
      <c r="F79" s="36"/>
      <c r="G79" s="36"/>
      <c r="H79" s="130"/>
      <c r="I79" s="36"/>
      <c r="J79" s="38"/>
      <c r="K79" s="54"/>
    </row>
    <row r="80" spans="1:15" ht="15.75">
      <c r="A80" s="27"/>
      <c r="B80" s="36" t="s">
        <v>169</v>
      </c>
      <c r="C80" s="36"/>
      <c r="D80" s="36"/>
      <c r="E80" s="36"/>
      <c r="F80" s="36" t="s">
        <v>170</v>
      </c>
      <c r="G80" s="36"/>
      <c r="H80" s="130"/>
      <c r="I80" s="36"/>
      <c r="J80" s="38"/>
      <c r="K80" s="54"/>
    </row>
    <row r="81" spans="1:11" ht="15.75">
      <c r="A81" s="27"/>
      <c r="B81" s="36"/>
      <c r="C81" s="36"/>
      <c r="D81" s="36"/>
      <c r="E81" s="36"/>
      <c r="F81" s="36"/>
      <c r="G81" s="36"/>
      <c r="H81" s="130"/>
      <c r="I81" s="36"/>
      <c r="J81" s="38"/>
      <c r="K81" s="54"/>
    </row>
    <row r="82" spans="1:11" ht="16.5" thickBot="1">
      <c r="A82" s="72"/>
      <c r="B82" s="73"/>
      <c r="C82" s="73"/>
      <c r="D82" s="73"/>
      <c r="E82" s="73"/>
      <c r="F82" s="73"/>
      <c r="G82" s="73"/>
      <c r="H82" s="140"/>
      <c r="I82" s="73"/>
      <c r="J82" s="75"/>
      <c r="K82" s="95"/>
    </row>
    <row r="83" spans="1:11" ht="4.5" customHeight="1"/>
  </sheetData>
  <sheetProtection password="AE8E" sheet="1" objects="1" scenarios="1" selectLockedCells="1"/>
  <dataConsolidate/>
  <mergeCells count="43">
    <mergeCell ref="B41:H41"/>
    <mergeCell ref="B30:E30"/>
    <mergeCell ref="B18:E18"/>
    <mergeCell ref="B19:E19"/>
    <mergeCell ref="B31:E31"/>
    <mergeCell ref="B32:E32"/>
    <mergeCell ref="B34:F34"/>
    <mergeCell ref="B36:H36"/>
    <mergeCell ref="B38:E38"/>
    <mergeCell ref="B20:E20"/>
    <mergeCell ref="B21:E22"/>
    <mergeCell ref="B24:H24"/>
    <mergeCell ref="B26:E26"/>
    <mergeCell ref="B28:E28"/>
    <mergeCell ref="B29:E29"/>
    <mergeCell ref="B47:H47"/>
    <mergeCell ref="B49:E49"/>
    <mergeCell ref="B52:H52"/>
    <mergeCell ref="B43:E43"/>
    <mergeCell ref="B45:E45"/>
    <mergeCell ref="B54:E54"/>
    <mergeCell ref="B65:E65"/>
    <mergeCell ref="F65:G65"/>
    <mergeCell ref="B79:C79"/>
    <mergeCell ref="B57:H57"/>
    <mergeCell ref="B59:E59"/>
    <mergeCell ref="B62:H62"/>
    <mergeCell ref="B64:E64"/>
    <mergeCell ref="F64:G64"/>
    <mergeCell ref="B73:C73"/>
    <mergeCell ref="B10:C10"/>
    <mergeCell ref="B11:C11"/>
    <mergeCell ref="B14:H14"/>
    <mergeCell ref="B16:E16"/>
    <mergeCell ref="D10:G10"/>
    <mergeCell ref="D11:G11"/>
    <mergeCell ref="B9:C9"/>
    <mergeCell ref="B2:H2"/>
    <mergeCell ref="B3:H3"/>
    <mergeCell ref="B4:H4"/>
    <mergeCell ref="B7:H7"/>
    <mergeCell ref="E8:F8"/>
    <mergeCell ref="D9:G9"/>
  </mergeCells>
  <conditionalFormatting sqref="A13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A23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A35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A40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A46:A55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A56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A61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A62:A69 A57:A60 A5:A12 A36:A39 A33:A34 A41:A45 A24:A28 A14:A18 A21:A22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A47:A5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A52:A5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A51:A55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0">
    <dataValidation type="list" allowBlank="1" showInputMessage="1" showErrorMessage="1" sqref="F59">
      <formula1>$M$58:$M$60</formula1>
    </dataValidation>
    <dataValidation type="list" allowBlank="1" showInputMessage="1" showErrorMessage="1" sqref="H68">
      <formula1>$M$34:$M$34</formula1>
    </dataValidation>
    <dataValidation type="decimal" allowBlank="1" showInputMessage="1" showErrorMessage="1" sqref="G16:G20 G31 G27:G29 G43">
      <formula1>0</formula1>
      <formula2>1</formula2>
    </dataValidation>
    <dataValidation type="list" allowBlank="1" showInputMessage="1" showErrorMessage="1" sqref="F38 F54 F49 F43">
      <formula1>$M$38:$M$39</formula1>
    </dataValidation>
    <dataValidation type="list" allowBlank="1" showInputMessage="1" showErrorMessage="1" sqref="H54 H49">
      <formula1>#REF!</formula1>
    </dataValidation>
    <dataValidation type="list" allowBlank="1" showInputMessage="1" showErrorMessage="1" sqref="F30 F32">
      <formula1>$O$28:$O$29</formula1>
    </dataValidation>
    <dataValidation type="list" allowBlank="1" showInputMessage="1" showErrorMessage="1" sqref="F29 F31">
      <formula1>$N$28:$N$29</formula1>
    </dataValidation>
    <dataValidation type="list" allowBlank="1" showInputMessage="1" showErrorMessage="1" sqref="F19">
      <formula1>$N$19:$N$20</formula1>
    </dataValidation>
    <dataValidation type="list" allowBlank="1" showInputMessage="1" showErrorMessage="1" sqref="F20">
      <formula1>$O$19:$O$20</formula1>
    </dataValidation>
    <dataValidation type="list" allowBlank="1" showInputMessage="1" showErrorMessage="1" sqref="F65:G65">
      <formula1>$O$66:$O$68</formula1>
    </dataValidation>
  </dataValidations>
  <pageMargins left="0.70866141732283472" right="0.82677165354330717" top="0.74803149606299213" bottom="0.74803149606299213" header="0.31496062992125984" footer="0.31496062992125984"/>
  <pageSetup paperSize="9" scale="77" orientation="portrait" r:id="rId1"/>
  <headerFooter>
    <oddHeader xml:space="preserve">&amp;L&amp;D
&amp;T&amp;C&amp;"Times New Roman,Grassetto Corsivo"PSR Calabria 2007-2013
Misura 311 Azione 2&amp;R&amp;"Times New Roman,Grassetto Corsivo"Autorità di Gestione PSR Calabria  </oddHeader>
    <oddFooter>&amp;L&amp;P di &amp;N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7</vt:i4>
      </vt:variant>
    </vt:vector>
  </HeadingPairs>
  <TitlesOfParts>
    <vt:vector size="11" baseType="lpstr">
      <vt:lpstr>VAL_311_azione 1</vt:lpstr>
      <vt:lpstr>DATI</vt:lpstr>
      <vt:lpstr>Valutatore</vt:lpstr>
      <vt:lpstr>VAL_311_azione 2</vt:lpstr>
      <vt:lpstr>'VAL_311_azione 1'!Area_stampa</vt:lpstr>
      <vt:lpstr>'VAL_311_azione 2'!Area_stampa</vt:lpstr>
      <vt:lpstr>ELENCO</vt:lpstr>
      <vt:lpstr>RLS</vt:lpstr>
      <vt:lpstr>DATI!Titoli_stampa</vt:lpstr>
      <vt:lpstr>'VAL_311_azione 1'!Titoli_stampa</vt:lpstr>
      <vt:lpstr>'VAL_311_azione 2'!Titoli_stampa</vt:lpstr>
    </vt:vector>
  </TitlesOfParts>
  <Manager>Maurizio Nicolai</Manager>
  <Company>Regione Calabria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Autorità di Gestione PSR Calabria 2007-2013</dc:creator>
  <cp:lastModifiedBy>Utente</cp:lastModifiedBy>
  <cp:lastPrinted>2013-04-11T13:30:58Z</cp:lastPrinted>
  <dcterms:created xsi:type="dcterms:W3CDTF">2010-09-17T10:42:02Z</dcterms:created>
  <dcterms:modified xsi:type="dcterms:W3CDTF">2013-04-11T13:31:39Z</dcterms:modified>
</cp:coreProperties>
</file>